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d Library\2022 Bids\12-December 2022\IFB 12152022ANW-2022-2023 2nd Semester FFVP Bid\"/>
    </mc:Choice>
  </mc:AlternateContent>
  <xr:revisionPtr revIDLastSave="0" documentId="14_{9231B318-6182-480C-BEF8-73B78C35CE8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FVP" sheetId="6" r:id="rId1"/>
    <sheet name=" Prod. Aug-Oct 16 Weekly-DIRECT" sheetId="3" state="hidden" r:id="rId2"/>
    <sheet name="Prod. Aug-Oct 16 Weekly-FFVP" sheetId="4" state="hidden" r:id="rId3"/>
    <sheet name="Vendor Contact Info" sheetId="5" state="hidden" r:id="rId4"/>
  </sheets>
  <definedNames>
    <definedName name="_xlnm.Print_Area" localSheetId="1">' Prod. Aug-Oct 16 Weekly-DIRECT'!$B$3:$F$34</definedName>
    <definedName name="_xlnm.Print_Area" localSheetId="0">FFVP!$A$2:$P$25</definedName>
    <definedName name="_xlnm.Print_Area" localSheetId="2">'Prod. Aug-Oct 16 Weekly-FFVP'!$A$2:$E$23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6" l="1"/>
  <c r="K21" i="6"/>
  <c r="K18" i="6"/>
  <c r="K19" i="6"/>
  <c r="K20" i="6"/>
  <c r="K22" i="6"/>
  <c r="K23" i="6"/>
  <c r="K24" i="6"/>
  <c r="K13" i="6"/>
  <c r="K17" i="6"/>
  <c r="K4" i="6"/>
  <c r="K5" i="6" l="1"/>
  <c r="K6" i="6"/>
  <c r="K7" i="6"/>
  <c r="K8" i="6"/>
  <c r="K9" i="6"/>
  <c r="K11" i="6"/>
  <c r="K10" i="6"/>
  <c r="K12" i="6"/>
  <c r="B19" i="6"/>
  <c r="M19" i="6" s="1"/>
  <c r="B20" i="6"/>
  <c r="M20" i="6" s="1"/>
  <c r="B10" i="6"/>
  <c r="M10" i="6" s="1"/>
  <c r="B9" i="6"/>
  <c r="M9" i="6" s="1"/>
  <c r="B5" i="6"/>
  <c r="M5" i="6" s="1"/>
  <c r="B24" i="6"/>
  <c r="M24" i="6" s="1"/>
  <c r="B4" i="6"/>
  <c r="M4" i="6" s="1"/>
  <c r="N4" i="6" s="1"/>
  <c r="B12" i="6"/>
  <c r="M12" i="6" s="1"/>
  <c r="B18" i="6"/>
  <c r="M18" i="6" s="1"/>
  <c r="B13" i="6"/>
  <c r="M13" i="6" s="1"/>
  <c r="B22" i="6"/>
  <c r="M22" i="6" s="1"/>
  <c r="B23" i="6"/>
  <c r="M23" i="6" s="1"/>
  <c r="B8" i="6"/>
  <c r="M8" i="6" s="1"/>
  <c r="B3" i="6"/>
  <c r="M3" i="6" s="1"/>
  <c r="N3" i="6" s="1"/>
  <c r="O3" i="6" s="1"/>
  <c r="B6" i="6"/>
  <c r="M6" i="6" s="1"/>
  <c r="B7" i="6"/>
  <c r="M7" i="6" s="1"/>
  <c r="B11" i="6"/>
  <c r="M11" i="6" s="1"/>
  <c r="B17" i="6"/>
  <c r="M17" i="6" s="1"/>
  <c r="B21" i="6"/>
  <c r="M21" i="6" s="1"/>
  <c r="N17" i="6" l="1"/>
  <c r="O17" i="6" s="1"/>
  <c r="N12" i="6"/>
  <c r="O12" i="6" s="1"/>
  <c r="O4" i="6"/>
  <c r="N18" i="6"/>
  <c r="O18" i="6" s="1"/>
  <c r="N22" i="6" l="1"/>
  <c r="O22" i="6" s="1"/>
  <c r="N24" i="6" l="1"/>
  <c r="O24" i="6" s="1"/>
  <c r="N11" i="6" l="1"/>
  <c r="O11" i="6" s="1"/>
  <c r="M25" i="6" l="1"/>
  <c r="N25" i="6" s="1"/>
  <c r="N6" i="6"/>
  <c r="O6" i="6" s="1"/>
  <c r="N8" i="6"/>
  <c r="O8" i="6" s="1"/>
  <c r="N9" i="6"/>
  <c r="O9" i="6" s="1"/>
  <c r="N20" i="6"/>
  <c r="O20" i="6" s="1"/>
  <c r="N7" i="6"/>
  <c r="O7" i="6" s="1"/>
  <c r="N19" i="6"/>
  <c r="O19" i="6" s="1"/>
  <c r="N21" i="6"/>
  <c r="O21" i="6" s="1"/>
  <c r="N13" i="6"/>
  <c r="O13" i="6" s="1"/>
  <c r="N23" i="6"/>
  <c r="O23" i="6" s="1"/>
  <c r="N10" i="6"/>
  <c r="O10" i="6" s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O25" i="6" l="1"/>
</calcChain>
</file>

<file path=xl/sharedStrings.xml><?xml version="1.0" encoding="utf-8"?>
<sst xmlns="http://schemas.openxmlformats.org/spreadsheetml/2006/main" count="199" uniqueCount="105">
  <si>
    <t>Stock Number</t>
  </si>
  <si>
    <t xml:space="preserve"> 18 Week Quantity </t>
  </si>
  <si>
    <t>Unit of Measurement</t>
  </si>
  <si>
    <t>Vendor</t>
  </si>
  <si>
    <t>Terms</t>
  </si>
  <si>
    <t>Brand</t>
  </si>
  <si>
    <t>Product Code</t>
  </si>
  <si>
    <t>Pack Size</t>
  </si>
  <si>
    <t xml:space="preserve">Percent Eligible For Local Preference </t>
  </si>
  <si>
    <t>Cost per Unit/Case</t>
  </si>
  <si>
    <t>Extended Total Cost</t>
  </si>
  <si>
    <t>Preference Weighted Discount</t>
  </si>
  <si>
    <t>Preference Weighted Bid Amount</t>
  </si>
  <si>
    <t>Notes</t>
  </si>
  <si>
    <t>Case</t>
  </si>
  <si>
    <t>CASE</t>
  </si>
  <si>
    <t>Each</t>
  </si>
  <si>
    <t xml:space="preserve">Total </t>
  </si>
  <si>
    <t>12 Week Totals</t>
  </si>
  <si>
    <t xml:space="preserve"> Weekly Quantity </t>
  </si>
  <si>
    <t>Description</t>
  </si>
  <si>
    <r>
      <rPr>
        <b/>
        <sz val="11"/>
        <color indexed="8"/>
        <rFont val="Calibri"/>
        <family val="2"/>
      </rPr>
      <t xml:space="preserve">APPLES GRANNY-SMITH - </t>
    </r>
    <r>
      <rPr>
        <sz val="11"/>
        <color indexed="8"/>
        <rFont val="Calibri"/>
        <family val="2"/>
      </rPr>
      <t>BRIGHT GREEN SKIN COLOR, WELL ROUNDED, NO DISCOLORATION OR BRUISES. PACKED 125-138 COUNT.</t>
    </r>
  </si>
  <si>
    <r>
      <rPr>
        <b/>
        <sz val="11"/>
        <color indexed="8"/>
        <rFont val="Calibri"/>
        <family val="2"/>
      </rPr>
      <t>APPLES, BRIGHT RED SKIN COLOR</t>
    </r>
    <r>
      <rPr>
        <sz val="11"/>
        <color indexed="8"/>
        <rFont val="Calibri"/>
        <family val="2"/>
      </rPr>
      <t xml:space="preserve"> - HEART - SHAPED,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</si>
  <si>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BANANAS - </t>
    </r>
    <r>
      <rPr>
        <sz val="11"/>
        <color indexed="8"/>
        <rFont val="Calibri"/>
        <family val="2"/>
      </rPr>
      <t>BRIGHT YELLOW COLOR, FIRM AND NO BRUISES. COLOR RANGE 3 - 4 IN RIPENESS, FREE FROM DECAY. PACKED CLUSTER PACK, 125 - 130 COUNT.</t>
    </r>
  </si>
  <si>
    <r>
      <t>KIWIFRUIT</t>
    </r>
    <r>
      <rPr>
        <sz val="11"/>
        <color indexed="8"/>
        <rFont val="Calibri"/>
        <family val="2"/>
      </rPr>
      <t xml:space="preserve"> -  FIRM, NO DECAY, WELL FORMED WITH GOOD COLOR. APPROXIMATELY 27 COUNT CASE</t>
    </r>
  </si>
  <si>
    <t>Dozen</t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</si>
  <si>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</si>
  <si>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FORMEDWITH GOOD COLOR. PACKED 138 - 125 COUNT.</t>
    </r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</si>
  <si>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</si>
  <si>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t>Bag</t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</si>
  <si>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SEALLED TO PREVENT DISCOLORATION</t>
    </r>
  </si>
  <si>
    <r>
      <t xml:space="preserve">CARROTS, STICKS - </t>
    </r>
    <r>
      <rPr>
        <sz val="11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</si>
  <si>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1"/>
        <color indexed="8"/>
        <rFont val="Calibri"/>
        <family val="2"/>
      </rPr>
      <t>CELERY STICKS -</t>
    </r>
    <r>
      <rPr>
        <sz val="11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</si>
  <si>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t>CONT</t>
  </si>
  <si>
    <r>
      <rPr>
        <b/>
        <sz val="11"/>
        <color indexed="8"/>
        <rFont val="Calibri"/>
        <family val="2"/>
      </rPr>
      <t xml:space="preserve">CUCUMBERS, FRESH, SLICED - </t>
    </r>
    <r>
      <rPr>
        <sz val="11"/>
        <color indexed="8"/>
        <rFont val="Calibri"/>
        <family val="2"/>
      </rPr>
      <t xml:space="preserve">1/8" MAXIMUM SIZE.  TO BE PACKED TO U.S. FANCY GRADE STANDARD:  MEDIUM SIZE, SHINY OR WAXY SURFACE, GREEN IN COLOR.  PACKED WASHED IN A VACUUM SEALED BAG OR 5 LB RESEALABLE IN ORIGINAL CONTAINER.  </t>
    </r>
  </si>
  <si>
    <r>
      <rPr>
        <b/>
        <sz val="11"/>
        <color indexed="8"/>
        <rFont val="Calibri"/>
        <family val="2"/>
      </rPr>
      <t xml:space="preserve">LETTUCE, SHREDDED  ICEBERG - </t>
    </r>
    <r>
      <rPr>
        <sz val="11"/>
        <color indexed="8"/>
        <rFont val="Calibri"/>
        <family val="2"/>
      </rPr>
      <t>FRESH, NO DISCOLORATION, NO BROWNING OR DECAY. PACKED 5 LB Bag</t>
    </r>
  </si>
  <si>
    <r>
      <rPr>
        <b/>
        <sz val="11"/>
        <color indexed="8"/>
        <rFont val="Calibri"/>
        <family val="2"/>
      </rPr>
      <t xml:space="preserve">PEPPERS DARK GREEN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</si>
  <si>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PEPPERS, RED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</si>
  <si>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POTATOES BAKING - </t>
    </r>
    <r>
      <rPr>
        <sz val="11"/>
        <color indexed="8"/>
        <rFont val="Calibri"/>
        <family val="2"/>
      </rPr>
      <t>FRESH. PACKED 120 COUNT.  FREE FROM LARGE AMOUNTS OF DIRT.  NO EYES PRESENT OR SHRIVELED OR SOFT POTATOES IN THE PACK.</t>
    </r>
  </si>
  <si>
    <r>
      <rPr>
        <b/>
        <sz val="11"/>
        <color indexed="8"/>
        <rFont val="Calibri"/>
        <family val="2"/>
      </rPr>
      <t>COLE SLAW MIX</t>
    </r>
    <r>
      <rPr>
        <sz val="11"/>
        <color indexed="8"/>
        <rFont val="Calibri"/>
        <family val="2"/>
      </rPr>
      <t>-CHOPPED CABBAGE/CARROTS. PACKED 5 POUND BAGS</t>
    </r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</si>
  <si>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</t>
    </r>
  </si>
  <si>
    <r>
      <rPr>
        <b/>
        <sz val="11"/>
        <color indexed="8"/>
        <rFont val="Calibri"/>
        <family val="2"/>
      </rPr>
      <t>SQUASH, FRESH, SOFT SHELL, 1/4" SLICED</t>
    </r>
    <r>
      <rPr>
        <sz val="11"/>
        <color indexed="8"/>
        <rFont val="Calibri"/>
        <family val="2"/>
      </rPr>
      <t xml:space="preserve"> - YELLOW COLOR, TO BE PACKED TO U.S. NO. 1 GRADE STANDARD.  SQUASH SHOULD HAE A CREAMY YELLOW RIND,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</si>
  <si>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</t>
    </r>
  </si>
  <si>
    <r>
      <rPr>
        <b/>
        <sz val="11"/>
        <color indexed="8"/>
        <rFont val="Calibri"/>
        <family val="2"/>
      </rPr>
      <t>CHERRY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</si>
  <si>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r>
      <rPr>
        <b/>
        <sz val="11"/>
        <rFont val="Calibri"/>
        <family val="2"/>
      </rPr>
      <t>SWEET POTATOES STICKS</t>
    </r>
    <r>
      <rPr>
        <sz val="11"/>
        <rFont val="Calibri"/>
        <family val="2"/>
      </rPr>
      <t>, - CUT FROM FRESH, FIRM SKIN, BRIGHT ORANGE, NO DISCOLORATION. PACKED 100/2OZ CASE, MUST BE PACKED 1/2 CUP PORTIONS, WHOLE STICKS, NO CHIPS OR PIECES.</t>
    </r>
  </si>
  <si>
    <r>
      <t xml:space="preserve">SALAD MIX BLEND – </t>
    </r>
    <r>
      <rPr>
        <sz val="11"/>
        <color indexed="8"/>
        <rFont val="Calibri"/>
        <family val="2"/>
      </rPr>
      <t>5# BAGS, PACKED VACCUM SEALED. MIX TO CONSIST OF A MINIMUM OF 60% GREEN ROMAINE LETTUCE, 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</si>
  <si>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1"/>
        <color indexed="8"/>
        <rFont val="Calibri"/>
        <family val="2"/>
      </rPr>
      <t>KALE</t>
    </r>
    <r>
      <rPr>
        <sz val="11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</si>
  <si>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1"/>
        <color indexed="8"/>
        <rFont val="Calibri"/>
        <family val="2"/>
      </rPr>
      <t>APPLES, GALA</t>
    </r>
    <r>
      <rPr>
        <sz val="11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</si>
  <si>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indexed="8"/>
        <rFont val="Calibri"/>
        <family val="2"/>
      </rPr>
      <t>GRAPES RED SEEDLESS</t>
    </r>
    <r>
      <rPr>
        <sz val="11"/>
        <color indexed="8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</si>
  <si>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CASE PACK 165CT.</t>
    </r>
  </si>
  <si>
    <r>
      <rPr>
        <b/>
        <sz val="11"/>
        <color indexed="8"/>
        <rFont val="Calibri"/>
        <family val="2"/>
      </rPr>
      <t>TOMATOES DICED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</si>
  <si>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TOMATOES SLICED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</si>
  <si>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t>BAG</t>
  </si>
  <si>
    <r>
      <rPr>
        <b/>
        <sz val="11"/>
        <color indexed="8"/>
        <rFont val="Calibri"/>
        <family val="2"/>
      </rPr>
      <t>RED TIP LEAF LETTUCE</t>
    </r>
    <r>
      <rPr>
        <sz val="11"/>
        <color indexed="8"/>
        <rFont val="Calibri"/>
        <family val="2"/>
      </rPr>
      <t xml:space="preserve"> - FLAT LEAF, DARK GREEN IN COLOR WITH RED TIPS, TENDER, CRISP AND FRESH. NO BLEMISHES, DIRT OR DECAY. APPROXIMATELY PACKED 2.5 POUND BAG</t>
    </r>
  </si>
  <si>
    <r>
      <rPr>
        <b/>
        <sz val="11"/>
        <color indexed="8"/>
        <rFont val="Calibri"/>
        <family val="2"/>
      </rPr>
      <t>ZUCCHINI, FRESH</t>
    </r>
    <r>
      <rPr>
        <sz val="11"/>
        <color indexed="8"/>
        <rFont val="Calibri"/>
        <family val="2"/>
      </rPr>
      <t xml:space="preserve"> 1/4" SLICED:  TO BE PACKED TO U.S. NO. 1 GRADE STANDARD.  ZUCCHINI SHOULD HAVE DARK GREEN AND SHINY RINDS,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</si>
  <si>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</t>
    </r>
  </si>
  <si>
    <r>
      <rPr>
        <b/>
        <sz val="11"/>
        <color indexed="8"/>
        <rFont val="Calibri"/>
        <family val="2"/>
      </rPr>
      <t xml:space="preserve">Peaches </t>
    </r>
    <r>
      <rPr>
        <sz val="11"/>
        <color indexed="8"/>
        <rFont val="Calibri"/>
        <family val="2"/>
      </rPr>
      <t>- Nice firm, fresh creamy or yellowish color. No bruised or soft skin.  Approximately 96 count case.</t>
    </r>
  </si>
  <si>
    <r>
      <rPr>
        <b/>
        <sz val="11"/>
        <color indexed="8"/>
        <rFont val="Calibri"/>
        <family val="2"/>
      </rPr>
      <t>Plums</t>
    </r>
    <r>
      <rPr>
        <sz val="11"/>
        <color indexed="8"/>
        <rFont val="Calibri"/>
        <family val="2"/>
      </rPr>
      <t xml:space="preserve"> - Good bright seasonal plum color (blue/ purple) Firm, plump, fresh skin. Ripe ready to eat. No spots, leaks or discoloration. Approximately 150-175 count per case.</t>
    </r>
  </si>
  <si>
    <r>
      <rPr>
        <b/>
        <sz val="11"/>
        <color indexed="8"/>
        <rFont val="Calibri"/>
        <family val="2"/>
      </rPr>
      <t xml:space="preserve">Nectarines - </t>
    </r>
    <r>
      <rPr>
        <sz val="11"/>
        <color indexed="8"/>
        <rFont val="Calibri"/>
        <family val="2"/>
      </rPr>
      <t>Nice firm skin, bright rich orange-yellow/red and plump. No bruises, shrivelled skin or rot. Ripe ready to eat. Approximately 96 count per case.</t>
    </r>
  </si>
  <si>
    <r>
      <rPr>
        <b/>
        <sz val="11"/>
        <color indexed="8"/>
        <rFont val="Calibri"/>
        <family val="2"/>
      </rPr>
      <t>VEG CARROT SNACK</t>
    </r>
    <r>
      <rPr>
        <sz val="11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</si>
  <si>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rPr>
        <b/>
        <sz val="11"/>
        <color indexed="8"/>
        <rFont val="Calibri"/>
        <family val="2"/>
      </rPr>
      <t>BROCCOLI FLORETTES</t>
    </r>
    <r>
      <rPr>
        <sz val="11"/>
        <color indexed="8"/>
        <rFont val="Calibri"/>
        <family val="2"/>
      </rPr>
      <t xml:space="preserve"> - CS (50-1/2 CUP PKG) NO PRESERVETIVES, FIRM, DARK GREEN IN COLOR.</t>
    </r>
  </si>
  <si>
    <r>
      <t xml:space="preserve">CELERY STICKS SNACK - </t>
    </r>
    <r>
      <rPr>
        <sz val="11"/>
        <color indexed="8"/>
        <rFont val="Calibri"/>
        <family val="2"/>
      </rPr>
      <t>CS (50-1/2 CUP PKG)  CUT FROM FRESH, CRISP PRODUCT, WITH STALKS LIGHT TO MEDIUM GREEN COLOR. NO WILTING OR DISCOLORATION.</t>
    </r>
  </si>
  <si>
    <r>
      <t xml:space="preserve">ORANGE CHILLED SLICES SNACK - </t>
    </r>
    <r>
      <rPr>
        <sz val="11"/>
        <color indexed="8"/>
        <rFont val="Calibri"/>
        <family val="2"/>
      </rPr>
      <t>CS NO DISCOLORATION OR BRUISES. INDIVIDUALY PACKED (50/4.7 OZ CO)</t>
    </r>
  </si>
  <si>
    <r>
      <t>PINEAPPLE CHILLED PUSH UP</t>
    </r>
    <r>
      <rPr>
        <sz val="11"/>
        <color indexed="8"/>
        <rFont val="Calibri"/>
        <family val="2"/>
      </rPr>
      <t xml:space="preserve"> - INDIVIDUALLY WRAPPED, FRESH, CHILLED PINEAPPLE SPEAR TO MEET 1/2 CUP SERVING PER THE CHILD NUTRITION GUIDELINES CS (50-2.7 OZ PKG)</t>
    </r>
  </si>
  <si>
    <r>
      <t>STARFRUIT</t>
    </r>
    <r>
      <rPr>
        <sz val="11"/>
        <color indexed="8"/>
        <rFont val="Calibri"/>
        <family val="2"/>
      </rPr>
      <t xml:space="preserve"> -  FIRM, NO DECAY, WELL FORMED WITH GOOD COLOR. APPROXIMATELY 96 COUNT CASE/20#</t>
    </r>
  </si>
  <si>
    <r>
      <rPr>
        <b/>
        <sz val="11"/>
        <color indexed="8"/>
        <rFont val="Calibri"/>
        <family val="2"/>
      </rPr>
      <t>HONEYDEW MELON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</si>
  <si>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MANGO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</si>
  <si>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CANTALOUPE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</si>
  <si>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t>FIGS</t>
    </r>
    <r>
      <rPr>
        <sz val="11"/>
        <color indexed="8"/>
        <rFont val="Calibri"/>
        <family val="2"/>
      </rPr>
      <t xml:space="preserve"> - CS (50-1/2 CUP PKG)  FIRM, NO DECAY, WELL FORMED WITH GOOD COLOR.</t>
    </r>
  </si>
  <si>
    <t>Vendor Name</t>
  </si>
  <si>
    <t xml:space="preserve">Bid Manager </t>
  </si>
  <si>
    <t>Email Address</t>
  </si>
  <si>
    <t>Telephone Number</t>
  </si>
  <si>
    <t>McCartney Produce Co.</t>
  </si>
  <si>
    <t>Kim Crouch</t>
  </si>
  <si>
    <t>kcrouch@mccartneyproduce.com</t>
  </si>
  <si>
    <t>800-231-9574</t>
  </si>
  <si>
    <t>R. Randolph</t>
  </si>
  <si>
    <t>rrandolph@mccartneyproduce.com</t>
  </si>
  <si>
    <t>M. Palazola Produce Co.</t>
  </si>
  <si>
    <t>Jesse Conrad</t>
  </si>
  <si>
    <t>jesse.conrad@mpalazola.com</t>
  </si>
  <si>
    <t>901-452-9797</t>
  </si>
  <si>
    <t>local</t>
  </si>
  <si>
    <t>Cost per Unit/Item</t>
  </si>
  <si>
    <r>
      <t xml:space="preserve">APPLES RUBY FROST SLICED - </t>
    </r>
    <r>
      <rPr>
        <sz val="11"/>
        <color rgb="FF000000"/>
        <rFont val="Calibri"/>
        <family val="2"/>
      </rPr>
      <t xml:space="preserve"> 2OZ CUP 80 CT - FRESH FRUIT,  PREWASHED &amp; FRESHLY PREPACKAGED.  MUST BE WASHED AND FREE OF BLEMISHES.  BRIGHT RED IN COLOR AND CRISP IN TEXTURE.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IF PACKED DIFFERENTLY PLEASE SPECIFY.</t>
    </r>
  </si>
  <si>
    <r>
      <t xml:space="preserve">APPLES SNAP DRAGON  - </t>
    </r>
    <r>
      <rPr>
        <sz val="11"/>
        <color theme="1"/>
        <rFont val="Calibri"/>
        <family val="2"/>
        <scheme val="minor"/>
      </rPr>
      <t>2OZ CUP 80 CT - FRESH FRUIT,  PREWASHED &amp; FRESHLY PREPACKAGED.  MUST BE WASHED AND FREE OF BLEMISHES.  BRIGHT RED IN COLOR AND CRISP IN TEXTURE. IF PACKED DIFFERENTLY PLEASE SPECIFY.</t>
    </r>
  </si>
  <si>
    <r>
      <t xml:space="preserve">KIWI, SLICED  - </t>
    </r>
    <r>
      <rPr>
        <sz val="11"/>
        <color theme="1"/>
        <rFont val="Calibri"/>
        <family val="2"/>
        <scheme val="minor"/>
      </rPr>
      <t>2OZ CUP 80 CT - FRESH FRUIT,  PREWASHED &amp; FRESHLY PREPACKAGED.  MUST BE WASHED AND FREE OF BLEMISHES.  FUZZY BROWN SKIN AND BRIGHT GREEN FLESH, FRUIT SHOULD BE FREE OF WRINKLES.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IF PACKED DIFFERENTLY PLEASE SPECIFY.</t>
    </r>
  </si>
  <si>
    <r>
      <t xml:space="preserve">TANGERINE, WEDGE - </t>
    </r>
    <r>
      <rPr>
        <sz val="11"/>
        <color rgb="FF000000"/>
        <rFont val="Calibri"/>
        <family val="2"/>
      </rPr>
      <t>2OZ CUP 80 CT - FRESH FRUIT,  PREWASHED &amp; FRESHLY PREPACKAGED.  MUST BE WASHED AND FREE OF BLEMISHES.  BRIGHT REDDISH-ORANGE IN COLOR AND SEEDLESS.</t>
    </r>
    <r>
      <rPr>
        <b/>
        <sz val="11"/>
        <color indexed="8"/>
        <rFont val="Calibri"/>
        <family val="2"/>
      </rPr>
      <t xml:space="preserve"> </t>
    </r>
    <r>
      <rPr>
        <sz val="11"/>
        <color rgb="FF000000"/>
        <rFont val="Calibri"/>
        <family val="2"/>
      </rPr>
      <t>IF PACKED DIFFERENTLY PLEASE SPECIFY.</t>
    </r>
  </si>
  <si>
    <r>
      <rPr>
        <b/>
        <sz val="11"/>
        <color rgb="FF000000"/>
        <rFont val="Calibri"/>
        <family val="2"/>
      </rPr>
      <t>CAULIFLOWER, RAINOW</t>
    </r>
    <r>
      <rPr>
        <sz val="11"/>
        <color rgb="FF000000"/>
        <rFont val="Calibri"/>
        <family val="2"/>
      </rPr>
      <t xml:space="preserve"> -2OZ CUP 80 CT - FRESH FRUIT,  PREWASHED &amp; FRESHLY PREPACKAGED.  MUST BE WASHED AND FREE OF BLEMISHES.  BRIGHT PURPLE, GREEN, WHITE, &amp; ORANGE IN COLOR AND FREE OF STEMS WITHOUT FLORETS. IF PACKED DIFFERENTLY PLEASE SPECIFY.</t>
    </r>
  </si>
  <si>
    <r>
      <t xml:space="preserve">ROMANESCO FLORETS - </t>
    </r>
    <r>
      <rPr>
        <sz val="11"/>
        <color rgb="FF000000"/>
        <rFont val="Calibri"/>
        <family val="2"/>
      </rPr>
      <t>2OZ CUP 80 CT - FRESH FRUIT,  PREWASHED &amp; FRESHLY PREPACKAGED.  MUST BE WASHED AND FREE OF BLEMISHES.  GREEN/YELLOW (CHARTREUSE) IN COLOR AND FREE OF STEMS WITHOUT FLORETS.</t>
    </r>
    <r>
      <rPr>
        <b/>
        <sz val="11"/>
        <color indexed="8"/>
        <rFont val="Calibri"/>
        <family val="2"/>
      </rPr>
      <t xml:space="preserve"> </t>
    </r>
    <r>
      <rPr>
        <sz val="11"/>
        <color rgb="FF000000"/>
        <rFont val="Calibri"/>
        <family val="2"/>
      </rPr>
      <t>IF PACKED DIFFERENTLY PLEASE SPECIFY.</t>
    </r>
  </si>
  <si>
    <r>
      <t xml:space="preserve">CARROT RAINBOW COINS - </t>
    </r>
    <r>
      <rPr>
        <sz val="11"/>
        <color rgb="FF000000"/>
        <rFont val="Calibri"/>
        <family val="2"/>
      </rPr>
      <t>2OZ CUP 80 CT - FRESH FRUIT,  PREWASHED &amp; FRESHLY PREPACKAGED.  MUST BE WASHED AND FREE OF BLEMISHES. CRISP TEXTURE WHILE  BRIGHT YELLOW, WHITE, PURPLE, BLACK, RED, ORANGE IN COLOR.</t>
    </r>
    <r>
      <rPr>
        <b/>
        <sz val="11"/>
        <color indexed="8"/>
        <rFont val="Calibri"/>
        <family val="2"/>
      </rPr>
      <t xml:space="preserve"> </t>
    </r>
    <r>
      <rPr>
        <sz val="11"/>
        <color rgb="FF000000"/>
        <rFont val="Calibri"/>
        <family val="2"/>
      </rPr>
      <t>IF PACKED DIFFERENTLY PLEASE SPECIFY.</t>
    </r>
  </si>
  <si>
    <r>
      <rPr>
        <b/>
        <sz val="11"/>
        <color rgb="FF000000"/>
        <rFont val="Calibri"/>
        <family val="2"/>
      </rPr>
      <t xml:space="preserve">KUMQUAT </t>
    </r>
    <r>
      <rPr>
        <sz val="11"/>
        <color rgb="FF000000"/>
        <rFont val="Calibri"/>
        <family val="2"/>
      </rPr>
      <t>-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2OZ CUP 80 CT - 2OZ CUP 80 CT - FRESH FRUIT,  PREWASHED &amp; FRESHLY PREPACKAGED.  MUST BE WASHED AND FREE OF BLEMISHES.  BRIGHT GOLDEN YELLOW IN COLOR AND WHOLE FRUIT. IF PACKED DIFFERENTLY PLEASE SPECIFY.</t>
    </r>
  </si>
  <si>
    <r>
      <rPr>
        <b/>
        <sz val="11"/>
        <color rgb="FF000000"/>
        <rFont val="Calibri"/>
        <family val="2"/>
      </rPr>
      <t>BROCCOLINI FLORETS</t>
    </r>
    <r>
      <rPr>
        <sz val="11"/>
        <color rgb="FF000000"/>
        <rFont val="Calibri"/>
        <family val="2"/>
      </rPr>
      <t xml:space="preserve"> - 2OZ CUP 80 CT - FRESH FRUIT,  PREWASHED &amp; FRESHLY PREPACKAGED.  MUST BE WASHED AND FREE OF BLEMISHES.  BRIGHT GREEN IN COLOR AND FREE OF STEMS WITHOUT FLORETS. IF PACKED DIFFERENTLY PLEASE SPECIFY.</t>
    </r>
  </si>
  <si>
    <r>
      <rPr>
        <b/>
        <sz val="11"/>
        <color rgb="FF000000"/>
        <rFont val="Calibri"/>
        <family val="2"/>
        <scheme val="minor"/>
      </rPr>
      <t xml:space="preserve">DAIKON, COINS </t>
    </r>
    <r>
      <rPr>
        <sz val="11"/>
        <color indexed="8"/>
        <rFont val="Calibri"/>
        <family val="2"/>
        <scheme val="minor"/>
      </rPr>
      <t>- 2OZ CUP 80 CT - FRESH FRUIT,  PREWASHED &amp; FRESHLY PREPACKAGED.  MUST BE WASHED AND FREE OF BLEMISHES.  BRIGHT WHITE IN COLOR AND FIRM TEXTURE. IF PACKED DIFFERENTLY PLEASE SPECIFY.</t>
    </r>
  </si>
  <si>
    <r>
      <rPr>
        <b/>
        <sz val="11"/>
        <color rgb="FF000000"/>
        <rFont val="Calibri"/>
        <family val="2"/>
      </rPr>
      <t>UGLI FRUIT WEDGES</t>
    </r>
    <r>
      <rPr>
        <sz val="11"/>
        <color indexed="8"/>
        <rFont val="Calibri"/>
        <family val="2"/>
      </rPr>
      <t xml:space="preserve"> - 2OZ CUP 80 CT - FRESH FRUIT,  PREWASHED &amp; FRESHLY PREPACKAGED.  MUST BE WASHED AND FREE OF BLEMISHES.  YELLOW-ORANGE IN COLOR AND SEEDLESS. IF PACKED DIFFERENTLY PLEASE SPECIFY.</t>
    </r>
  </si>
  <si>
    <r>
      <rPr>
        <b/>
        <sz val="11"/>
        <color rgb="FF000000"/>
        <rFont val="Calibri"/>
        <family val="2"/>
      </rPr>
      <t>PEPPERS, MINI SWEET</t>
    </r>
    <r>
      <rPr>
        <sz val="11"/>
        <color indexed="8"/>
        <rFont val="Calibri"/>
        <family val="2"/>
      </rPr>
      <t xml:space="preserve"> - 2OZ CUP 80 CT - FRESH FRUIT,  PREWASHED &amp; FRESHLY PREPACKAGED.  MUST BE WASHED AND FREE OF BLEMISHES. SMALL IN SIZE AND BRIGHT YELLOW, RED, AND ORANGE IN COLOR. IF PACKED DIFFERENTLY PLEASE SPECIFY.</t>
    </r>
  </si>
  <si>
    <r>
      <t xml:space="preserve">PEPPER RED &amp; GREEN SLICED - </t>
    </r>
    <r>
      <rPr>
        <sz val="11"/>
        <color theme="1"/>
        <rFont val="Calibri"/>
        <family val="2"/>
        <scheme val="minor"/>
      </rPr>
      <t>2OZ CUP 80 CT - FRESH FRUIT,  PREWASHED &amp; FRESHLY PREPACKAGED.  MUST BE WASHED AND FREE OF BLEMISHES.  BRIGHT RED AND GREEN IN COLOR AND CRUNCHY IN TEXTURE.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IF PACKED DIFFERENTLY PLEASE SPECIFY.</t>
    </r>
  </si>
  <si>
    <r>
      <t xml:space="preserve">SQUASH, YELLOW COINS -  </t>
    </r>
    <r>
      <rPr>
        <sz val="11"/>
        <rFont val="Calibri"/>
        <family val="2"/>
        <scheme val="minor"/>
      </rPr>
      <t>2OZ CUP 80 CT - FRESH FRUIT,  PREWASHED &amp; FRESHLY PREPACKAGED.  MUST BE WASHED AND FREE OF BLEMISHES.  BRIGHT YELLOW IN COLOR, ROUND IN SHAPE, AND FIRM IN TEXTURE.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IF PACKED DIFFERENTLY PLEASE SPECIFY.</t>
    </r>
  </si>
  <si>
    <r>
      <t xml:space="preserve">ORANGES, BLOOD </t>
    </r>
    <r>
      <rPr>
        <sz val="11"/>
        <rFont val="Calibri"/>
        <family val="2"/>
        <scheme val="minor"/>
      </rPr>
      <t>- 2OZ CUP 80 CT - FRESH FRUIT,  PREWASHED &amp; FRESHLY PREPACKAGED.  MUST BE WASHED AND FREE OF BLEMISHES.  BURGUNDY FLESH IN COLOR.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IF PACKED DIFFERENTLY PLEASE SPECIFY.</t>
    </r>
  </si>
  <si>
    <r>
      <t xml:space="preserve">CARA CARA ORANGE WEDGES </t>
    </r>
    <r>
      <rPr>
        <sz val="11"/>
        <rFont val="Calibri"/>
        <family val="2"/>
        <scheme val="minor"/>
      </rPr>
      <t>- 2OZ CUP 80 CT - FRESH FRUIT,  PREWASHED &amp; FRESHLY PREPACKAGED.  MUST BE WASHED AND FREE OF BLEMISHES.  BRIGHT PINK ORANGE FLESH IN COLOR AND SEEDLESS.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IF PACKED DIFFERENTLY PLEASE SPECIFY.</t>
    </r>
  </si>
  <si>
    <r>
      <t xml:space="preserve">PURPLE SWEET POTATO COINS </t>
    </r>
    <r>
      <rPr>
        <sz val="11"/>
        <rFont val="Calibri"/>
        <family val="2"/>
        <scheme val="minor"/>
      </rPr>
      <t>- 2OZ CUP 80 CT - FRESH FRUIT,  PREWASHED &amp; FRESHLY PREPACKAGED.  MUST BE WASHED AND FREE OF BLEMISHES.  VIBRANT RED-PURPLE FLESH COLOR.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IF PACKED DIFFERENTLY PLEASE SPECIFY.</t>
    </r>
  </si>
  <si>
    <r>
      <rPr>
        <b/>
        <sz val="11"/>
        <color rgb="FF000000"/>
        <rFont val="Calibri"/>
        <family val="2"/>
      </rPr>
      <t>RED BEET COINS</t>
    </r>
    <r>
      <rPr>
        <sz val="11"/>
        <color indexed="8"/>
        <rFont val="Calibri"/>
        <family val="2"/>
      </rPr>
      <t xml:space="preserve"> - 2OZ CUP 80 CT - FRESH VEGETABLE,  PREWASHED &amp; FRESHLY PREPACKAGED.  MUST BE WASHED AND FREE OF BLEMISHES.  DEEP RED IN COLOR AND ROUND IN SHAPE. IF PACKED DIFFERENTLY PLEASE SPECIFY.</t>
    </r>
  </si>
  <si>
    <t>Description                                                                            (DELIVERIES START 01/9/23 THRU 5/19/23)                                                          *Dr. Martin Luther King Jr. Day Jan. 16; No Deliveries
* Spring Break March 13-117; No Delivery this week
                                                                                                                  * FFVP will start 1/2/2023 THRU 5/26/2023</t>
  </si>
  <si>
    <r>
      <t xml:space="preserve">SWEET POTATO STICKS - </t>
    </r>
    <r>
      <rPr>
        <sz val="11"/>
        <color rgb="FF000000"/>
        <rFont val="Calibri"/>
        <family val="2"/>
      </rPr>
      <t>2OZ CUP 80 CT - FRESH FRUIT,  PREWASHED &amp; FRESHLY PREPACKAGED.  MUST BE WASHED AND FREE OF BLEMISHES.  VIBRANT ORANGE FLESH IN COLOR AND SLICED INTO STICKS.</t>
    </r>
    <r>
      <rPr>
        <b/>
        <sz val="11"/>
        <color indexed="8"/>
        <rFont val="Calibri"/>
        <family val="2"/>
      </rPr>
      <t xml:space="preserve"> </t>
    </r>
    <r>
      <rPr>
        <sz val="11"/>
        <color rgb="FF000000"/>
        <rFont val="Calibri"/>
        <family val="2"/>
      </rPr>
      <t>IF PACKED DIFFERENTLY PLEASE SPECIFY.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</si>
</sst>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Garamond"/>
      <family val="1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  <scheme val="minor"/>
    </font>
    <font>
      <sz val="30"/>
      <color rgb="FF000000"/>
      <name val="Wide Latin"/>
      <family val="1"/>
    </font>
    <font>
      <b/>
      <sz val="12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6">
    <xf numFmtId="0" fontId="0" fillId="0" borderId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/>
    <xf numFmtId="0" fontId="2" fillId="0" borderId="0"/>
    <xf numFmtId="0" fontId="35" fillId="7" borderId="6" applyNumberFormat="0" applyAlignment="0" applyProtection="0"/>
  </cellStyleXfs>
  <cellXfs count="88"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" fillId="0" borderId="1" xfId="3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left" vertical="top" wrapText="1"/>
    </xf>
    <xf numFmtId="0" fontId="6" fillId="0" borderId="1" xfId="3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5" fillId="2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2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8" fontId="14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quotePrefix="1" applyFill="1" applyBorder="1" applyAlignment="1" applyProtection="1">
      <alignment horizontal="center" vertical="center" wrapTex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vertical="center" wrapText="1"/>
    </xf>
    <xf numFmtId="8" fontId="28" fillId="2" borderId="1" xfId="1" applyNumberFormat="1" applyFont="1" applyFill="1" applyBorder="1" applyAlignment="1" applyProtection="1">
      <alignment horizontal="center" vertical="center" wrapText="1"/>
    </xf>
    <xf numFmtId="164" fontId="4" fillId="2" borderId="1" xfId="1" applyNumberFormat="1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0" fillId="2" borderId="0" xfId="0" applyFill="1" applyAlignment="1">
      <alignment wrapText="1"/>
    </xf>
    <xf numFmtId="0" fontId="31" fillId="6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left" vertical="top" wrapText="1"/>
    </xf>
    <xf numFmtId="0" fontId="11" fillId="0" borderId="1" xfId="3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top" wrapText="1"/>
    </xf>
    <xf numFmtId="0" fontId="25" fillId="0" borderId="1" xfId="4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5" fillId="0" borderId="1" xfId="3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/>
    </xf>
    <xf numFmtId="0" fontId="36" fillId="0" borderId="1" xfId="4" applyFont="1" applyFill="1" applyBorder="1" applyAlignment="1">
      <alignment horizontal="left" vertical="top" wrapText="1"/>
    </xf>
    <xf numFmtId="164" fontId="35" fillId="7" borderId="6" xfId="1" applyNumberFormat="1" applyFon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 wrapText="1"/>
    </xf>
    <xf numFmtId="164" fontId="35" fillId="7" borderId="1" xfId="1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5" fillId="7" borderId="6" xfId="5" applyProtection="1">
      <protection locked="0"/>
    </xf>
    <xf numFmtId="0" fontId="24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horizontal="left" vertical="top" wrapText="1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quotePrefix="1" applyFill="1" applyBorder="1" applyAlignment="1" applyProtection="1">
      <alignment horizontal="center" vertical="center" wrapText="1"/>
      <protection locked="0"/>
    </xf>
    <xf numFmtId="10" fontId="0" fillId="2" borderId="0" xfId="0" applyNumberFormat="1" applyFill="1" applyBorder="1" applyAlignment="1" applyProtection="1">
      <alignment horizontal="center" vertical="center" wrapText="1"/>
      <protection locked="0"/>
    </xf>
    <xf numFmtId="164" fontId="35" fillId="7" borderId="0" xfId="1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 wrapText="1"/>
    </xf>
    <xf numFmtId="8" fontId="28" fillId="2" borderId="0" xfId="1" applyNumberFormat="1" applyFont="1" applyFill="1" applyBorder="1" applyAlignment="1" applyProtection="1">
      <alignment horizontal="center" vertical="center" wrapText="1"/>
    </xf>
    <xf numFmtId="164" fontId="4" fillId="2" borderId="0" xfId="1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64" fontId="0" fillId="5" borderId="8" xfId="0" applyNumberFormat="1" applyFill="1" applyBorder="1" applyAlignment="1">
      <alignment horizontal="center" vertical="center" wrapText="1"/>
    </xf>
  </cellXfs>
  <cellStyles count="6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Output" xfId="5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7745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4ABE8CB-E39D-48FC-AECE-7C71C3651BBD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FDCF208-0556-4056-8EE0-7FAA4FC27F2E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9E4F2D0-1217-462F-964E-AD4E981C598B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42DFA7D-E9C7-4726-950D-DB50C4D691E6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25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24B7018-FC2B-46C9-A9B5-F24E0CF97EA0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14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4E6AD0-4AD6-4A16-9CBD-E5EC2A5FA820}"/>
            </a:ext>
          </a:extLst>
        </xdr:cNvPr>
        <xdr:cNvSpPr txBox="1"/>
      </xdr:nvSpPr>
      <xdr:spPr>
        <a:xfrm>
          <a:off x="104489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14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F9DA04E-07CC-4799-95DB-946F9B56B790}"/>
            </a:ext>
          </a:extLst>
        </xdr:cNvPr>
        <xdr:cNvSpPr txBox="1"/>
      </xdr:nvSpPr>
      <xdr:spPr>
        <a:xfrm>
          <a:off x="104489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14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8BE2E44-8854-418B-84E4-1CF5F23F246E}"/>
            </a:ext>
          </a:extLst>
        </xdr:cNvPr>
        <xdr:cNvSpPr txBox="1"/>
      </xdr:nvSpPr>
      <xdr:spPr>
        <a:xfrm>
          <a:off x="104489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14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9C851C-A45D-4340-BAB0-130E29AC832E}"/>
            </a:ext>
          </a:extLst>
        </xdr:cNvPr>
        <xdr:cNvSpPr txBox="1"/>
      </xdr:nvSpPr>
      <xdr:spPr>
        <a:xfrm>
          <a:off x="104489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sse.conrad@mpalazola.com" TargetMode="External"/><Relationship Id="rId2" Type="http://schemas.openxmlformats.org/officeDocument/2006/relationships/hyperlink" Target="mailto:rrandolph@mccartneyproduce.com" TargetMode="External"/><Relationship Id="rId1" Type="http://schemas.openxmlformats.org/officeDocument/2006/relationships/hyperlink" Target="mailto:kcrouch@mccartneyprodu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5"/>
  <sheetViews>
    <sheetView tabSelected="1" view="pageLayout" topLeftCell="D16" zoomScale="90" zoomScaleNormal="100" zoomScaleSheetLayoutView="90" zoomScalePageLayoutView="90" workbookViewId="0">
      <selection activeCell="E19" sqref="E19"/>
    </sheetView>
  </sheetViews>
  <sheetFormatPr defaultColWidth="8" defaultRowHeight="15" customHeight="1" x14ac:dyDescent="0.2"/>
  <cols>
    <col min="1" max="2" width="9.85546875" style="16" customWidth="1"/>
    <col min="3" max="3" width="14.5703125" customWidth="1"/>
    <col min="4" max="4" width="47" customWidth="1"/>
    <col min="5" max="5" width="24.28515625" customWidth="1"/>
    <col min="6" max="6" width="13" customWidth="1"/>
    <col min="7" max="7" width="17.42578125" customWidth="1"/>
    <col min="8" max="8" width="15.5703125" customWidth="1"/>
    <col min="9" max="9" width="18.140625" customWidth="1"/>
    <col min="10" max="12" width="12.7109375" customWidth="1"/>
    <col min="13" max="13" width="16.7109375" customWidth="1"/>
    <col min="14" max="14" width="14.7109375" customWidth="1"/>
    <col min="15" max="15" width="15.140625" customWidth="1"/>
    <col min="16" max="16" width="28.7109375" customWidth="1"/>
  </cols>
  <sheetData>
    <row r="1" spans="1:21" ht="18" customHeight="1" x14ac:dyDescent="0.6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21" ht="80.099999999999994" customHeight="1" x14ac:dyDescent="0.2">
      <c r="A2" s="7" t="s">
        <v>0</v>
      </c>
      <c r="B2" s="54" t="s">
        <v>1</v>
      </c>
      <c r="C2" s="7" t="s">
        <v>2</v>
      </c>
      <c r="D2" s="55" t="s">
        <v>103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84</v>
      </c>
      <c r="L2" s="6" t="s">
        <v>9</v>
      </c>
      <c r="M2" s="6" t="s">
        <v>10</v>
      </c>
      <c r="N2" s="9" t="s">
        <v>11</v>
      </c>
      <c r="O2" s="6" t="s">
        <v>12</v>
      </c>
      <c r="P2" s="6" t="s">
        <v>13</v>
      </c>
    </row>
    <row r="3" spans="1:21" ht="80.099999999999994" customHeight="1" x14ac:dyDescent="0.25">
      <c r="A3" s="50">
        <v>1151</v>
      </c>
      <c r="B3" s="11">
        <f>ROUNDUP((3*40000)/80,-2)</f>
        <v>1500</v>
      </c>
      <c r="C3" s="5" t="s">
        <v>14</v>
      </c>
      <c r="D3" s="57" t="s">
        <v>85</v>
      </c>
      <c r="E3" s="43"/>
      <c r="F3" s="43"/>
      <c r="G3" s="43"/>
      <c r="H3" s="44"/>
      <c r="I3" s="43"/>
      <c r="J3" s="45">
        <v>0</v>
      </c>
      <c r="K3" s="67">
        <f t="shared" ref="K3:K13" si="0">SUM(L3/80)</f>
        <v>0</v>
      </c>
      <c r="L3" s="73"/>
      <c r="M3" s="46">
        <f t="shared" ref="M3:M13" si="1">SUM(B3*L3)</f>
        <v>0</v>
      </c>
      <c r="N3" s="47">
        <f>SUM(J3*M3)*0.05</f>
        <v>0</v>
      </c>
      <c r="O3" s="48">
        <f>+SUM(M3-N3)</f>
        <v>0</v>
      </c>
      <c r="P3" s="43"/>
    </row>
    <row r="4" spans="1:21" ht="90" customHeight="1" x14ac:dyDescent="0.25">
      <c r="A4" s="50">
        <v>1153</v>
      </c>
      <c r="B4" s="11">
        <f>ROUNDUP((2*40000)/80,-2)</f>
        <v>1000</v>
      </c>
      <c r="C4" s="5" t="s">
        <v>15</v>
      </c>
      <c r="D4" s="58" t="s">
        <v>86</v>
      </c>
      <c r="E4" s="43"/>
      <c r="F4" s="43"/>
      <c r="G4" s="43"/>
      <c r="H4" s="44"/>
      <c r="I4" s="43"/>
      <c r="J4" s="45">
        <v>0</v>
      </c>
      <c r="K4" s="67">
        <f t="shared" si="0"/>
        <v>0</v>
      </c>
      <c r="L4" s="73"/>
      <c r="M4" s="46">
        <f t="shared" si="1"/>
        <v>0</v>
      </c>
      <c r="N4" s="47">
        <f>SUM(J4*M4)*0.05</f>
        <v>0</v>
      </c>
      <c r="O4" s="48">
        <f>+SUM(M4-N4)</f>
        <v>0</v>
      </c>
      <c r="P4" s="43"/>
    </row>
    <row r="5" spans="1:21" ht="90" customHeight="1" x14ac:dyDescent="0.25">
      <c r="A5" s="56">
        <v>1155</v>
      </c>
      <c r="B5" s="11">
        <f>ROUNDUP((4*40000)/80,-2)</f>
        <v>2000</v>
      </c>
      <c r="C5" s="5" t="s">
        <v>14</v>
      </c>
      <c r="D5" s="59" t="s">
        <v>88</v>
      </c>
      <c r="E5" s="43"/>
      <c r="F5" s="43"/>
      <c r="G5" s="43"/>
      <c r="H5" s="44"/>
      <c r="I5" s="43"/>
      <c r="J5" s="45">
        <v>0</v>
      </c>
      <c r="K5" s="67">
        <f t="shared" si="0"/>
        <v>0</v>
      </c>
      <c r="L5" s="73"/>
      <c r="M5" s="46">
        <f t="shared" si="1"/>
        <v>0</v>
      </c>
      <c r="N5" s="47">
        <v>0</v>
      </c>
      <c r="O5" s="48">
        <v>0</v>
      </c>
      <c r="P5" s="43"/>
    </row>
    <row r="6" spans="1:21" ht="90" customHeight="1" x14ac:dyDescent="0.25">
      <c r="A6" s="50">
        <v>1169</v>
      </c>
      <c r="B6" s="11">
        <f>ROUNDUP((2*40000)/80,-2)</f>
        <v>1000</v>
      </c>
      <c r="C6" s="5" t="s">
        <v>14</v>
      </c>
      <c r="D6" s="60" t="s">
        <v>89</v>
      </c>
      <c r="E6" s="43"/>
      <c r="F6" s="43"/>
      <c r="G6" s="43"/>
      <c r="H6" s="44"/>
      <c r="I6" s="43"/>
      <c r="J6" s="45">
        <v>0</v>
      </c>
      <c r="K6" s="67">
        <f t="shared" si="0"/>
        <v>0</v>
      </c>
      <c r="L6" s="73"/>
      <c r="M6" s="46">
        <f t="shared" si="1"/>
        <v>0</v>
      </c>
      <c r="N6" s="47">
        <f t="shared" ref="N6:N13" si="2">SUM(J6*M6)*0.05</f>
        <v>0</v>
      </c>
      <c r="O6" s="48">
        <f t="shared" ref="O6:O13" si="3">+SUM(M6-N6)</f>
        <v>0</v>
      </c>
      <c r="P6" s="43"/>
    </row>
    <row r="7" spans="1:21" ht="90" customHeight="1" x14ac:dyDescent="0.25">
      <c r="A7" s="5">
        <v>1173</v>
      </c>
      <c r="B7" s="11">
        <f>ROUNDUP((2*40000)/80,-2)</f>
        <v>1000</v>
      </c>
      <c r="C7" s="5" t="s">
        <v>14</v>
      </c>
      <c r="D7" s="61" t="s">
        <v>90</v>
      </c>
      <c r="E7" s="43"/>
      <c r="F7" s="43"/>
      <c r="G7" s="43"/>
      <c r="H7" s="44"/>
      <c r="I7" s="43"/>
      <c r="J7" s="45">
        <v>0</v>
      </c>
      <c r="K7" s="67">
        <f t="shared" si="0"/>
        <v>0</v>
      </c>
      <c r="L7" s="73"/>
      <c r="M7" s="46">
        <f t="shared" si="1"/>
        <v>0</v>
      </c>
      <c r="N7" s="47">
        <f t="shared" si="2"/>
        <v>0</v>
      </c>
      <c r="O7" s="48">
        <f t="shared" si="3"/>
        <v>0</v>
      </c>
      <c r="P7" s="43"/>
    </row>
    <row r="8" spans="1:21" ht="90" customHeight="1" x14ac:dyDescent="0.25">
      <c r="A8" s="5">
        <v>1180</v>
      </c>
      <c r="B8" s="11">
        <f>ROUNDUP((2*40000)/80,-2)</f>
        <v>1000</v>
      </c>
      <c r="C8" s="51" t="s">
        <v>14</v>
      </c>
      <c r="D8" s="61" t="s">
        <v>91</v>
      </c>
      <c r="E8" s="43"/>
      <c r="F8" s="43"/>
      <c r="G8" s="43"/>
      <c r="H8" s="44"/>
      <c r="I8" s="43"/>
      <c r="J8" s="45">
        <v>0</v>
      </c>
      <c r="K8" s="67">
        <f t="shared" si="0"/>
        <v>0</v>
      </c>
      <c r="L8" s="73"/>
      <c r="M8" s="46">
        <f t="shared" si="1"/>
        <v>0</v>
      </c>
      <c r="N8" s="47">
        <f t="shared" si="2"/>
        <v>0</v>
      </c>
      <c r="O8" s="48">
        <f t="shared" si="3"/>
        <v>0</v>
      </c>
      <c r="P8" s="43"/>
    </row>
    <row r="9" spans="1:21" ht="90" customHeight="1" x14ac:dyDescent="0.25">
      <c r="A9" s="50">
        <v>1182</v>
      </c>
      <c r="B9" s="11">
        <f>ROUNDUP((4*40000)/80,-2)</f>
        <v>2000</v>
      </c>
      <c r="C9" s="5" t="s">
        <v>16</v>
      </c>
      <c r="D9" s="62" t="s">
        <v>92</v>
      </c>
      <c r="E9" s="43"/>
      <c r="F9" s="43"/>
      <c r="G9" s="43"/>
      <c r="H9" s="44"/>
      <c r="I9" s="43"/>
      <c r="J9" s="45">
        <v>0</v>
      </c>
      <c r="K9" s="67">
        <f t="shared" si="0"/>
        <v>0</v>
      </c>
      <c r="L9" s="73"/>
      <c r="M9" s="46">
        <f t="shared" si="1"/>
        <v>0</v>
      </c>
      <c r="N9" s="47">
        <f t="shared" si="2"/>
        <v>0</v>
      </c>
      <c r="O9" s="48">
        <f t="shared" si="3"/>
        <v>0</v>
      </c>
      <c r="P9" s="43"/>
    </row>
    <row r="10" spans="1:21" ht="90" customHeight="1" x14ac:dyDescent="0.25">
      <c r="A10" s="50">
        <v>1186</v>
      </c>
      <c r="B10" s="11">
        <f>ROUNDUP((5*40000)/80,-2)</f>
        <v>2500</v>
      </c>
      <c r="C10" s="5" t="s">
        <v>14</v>
      </c>
      <c r="D10" s="65" t="s">
        <v>95</v>
      </c>
      <c r="E10" s="43"/>
      <c r="F10" s="43"/>
      <c r="G10" s="43"/>
      <c r="H10" s="44"/>
      <c r="I10" s="43"/>
      <c r="J10" s="45">
        <v>0</v>
      </c>
      <c r="K10" s="67">
        <f t="shared" si="0"/>
        <v>0</v>
      </c>
      <c r="L10" s="73"/>
      <c r="M10" s="46">
        <f t="shared" si="1"/>
        <v>0</v>
      </c>
      <c r="N10" s="47">
        <f t="shared" si="2"/>
        <v>0</v>
      </c>
      <c r="O10" s="48">
        <f t="shared" si="3"/>
        <v>0</v>
      </c>
      <c r="P10" s="43"/>
    </row>
    <row r="11" spans="1:21" ht="90" customHeight="1" x14ac:dyDescent="0.25">
      <c r="A11" s="50">
        <v>1187</v>
      </c>
      <c r="B11" s="11">
        <f>ROUNDUP((2*40000)/80,-2)</f>
        <v>1000</v>
      </c>
      <c r="C11" s="5" t="s">
        <v>14</v>
      </c>
      <c r="D11" s="59" t="s">
        <v>104</v>
      </c>
      <c r="E11" s="43"/>
      <c r="F11" s="43"/>
      <c r="G11" s="43"/>
      <c r="H11" s="44"/>
      <c r="I11" s="43"/>
      <c r="J11" s="45">
        <v>0</v>
      </c>
      <c r="K11" s="67">
        <f t="shared" si="0"/>
        <v>0</v>
      </c>
      <c r="L11" s="73"/>
      <c r="M11" s="46">
        <f t="shared" si="1"/>
        <v>0</v>
      </c>
      <c r="N11" s="47">
        <f t="shared" si="2"/>
        <v>0</v>
      </c>
      <c r="O11" s="48">
        <f t="shared" si="3"/>
        <v>0</v>
      </c>
      <c r="P11" s="43"/>
    </row>
    <row r="12" spans="1:21" ht="90" customHeight="1" x14ac:dyDescent="0.25">
      <c r="A12" s="50">
        <v>1188</v>
      </c>
      <c r="B12" s="11">
        <f>ROUNDUP((2*40000)/80,-2)</f>
        <v>1000</v>
      </c>
      <c r="C12" s="5" t="s">
        <v>14</v>
      </c>
      <c r="D12" s="66" t="s">
        <v>99</v>
      </c>
      <c r="E12" s="43"/>
      <c r="F12" s="43"/>
      <c r="G12" s="43"/>
      <c r="H12" s="44"/>
      <c r="I12" s="43"/>
      <c r="J12" s="45">
        <v>0</v>
      </c>
      <c r="K12" s="67">
        <f t="shared" si="0"/>
        <v>0</v>
      </c>
      <c r="L12" s="73"/>
      <c r="M12" s="46">
        <f t="shared" si="1"/>
        <v>0</v>
      </c>
      <c r="N12" s="47">
        <f t="shared" si="2"/>
        <v>0</v>
      </c>
      <c r="O12" s="48">
        <f t="shared" si="3"/>
        <v>0</v>
      </c>
      <c r="P12" s="43"/>
    </row>
    <row r="13" spans="1:21" s="52" customFormat="1" ht="90" customHeight="1" x14ac:dyDescent="0.25">
      <c r="A13" s="50">
        <v>1189</v>
      </c>
      <c r="B13" s="11">
        <f>ROUNDUP((2*40000)/80,-2)</f>
        <v>1000</v>
      </c>
      <c r="C13" s="5" t="s">
        <v>14</v>
      </c>
      <c r="D13" s="66" t="s">
        <v>100</v>
      </c>
      <c r="E13" s="43"/>
      <c r="F13" s="43"/>
      <c r="G13" s="43"/>
      <c r="H13" s="44"/>
      <c r="I13" s="43"/>
      <c r="J13" s="45">
        <v>0</v>
      </c>
      <c r="K13" s="67">
        <f t="shared" si="0"/>
        <v>0</v>
      </c>
      <c r="L13" s="73"/>
      <c r="M13" s="46">
        <f t="shared" si="1"/>
        <v>0</v>
      </c>
      <c r="N13" s="47">
        <f t="shared" si="2"/>
        <v>0</v>
      </c>
      <c r="O13" s="48">
        <f t="shared" si="3"/>
        <v>0</v>
      </c>
      <c r="P13" s="43"/>
      <c r="Q13" s="53"/>
      <c r="R13" s="53"/>
      <c r="S13" s="53"/>
      <c r="T13" s="53"/>
      <c r="U13" s="53"/>
    </row>
    <row r="14" spans="1:21" s="52" customFormat="1" ht="90" customHeight="1" x14ac:dyDescent="0.25">
      <c r="A14" s="74"/>
      <c r="B14" s="75"/>
      <c r="C14" s="76"/>
      <c r="D14" s="77"/>
      <c r="E14" s="78"/>
      <c r="F14" s="78"/>
      <c r="G14" s="78"/>
      <c r="H14" s="79"/>
      <c r="I14" s="78"/>
      <c r="J14" s="80"/>
      <c r="K14" s="81"/>
      <c r="L14" s="73"/>
      <c r="M14" s="82"/>
      <c r="N14" s="83"/>
      <c r="O14" s="84"/>
      <c r="P14" s="78"/>
      <c r="Q14" s="53"/>
      <c r="R14" s="53"/>
      <c r="S14" s="53"/>
      <c r="T14" s="53"/>
      <c r="U14" s="53"/>
    </row>
    <row r="15" spans="1:21" ht="18" customHeight="1" x14ac:dyDescent="0.6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21" ht="80.099999999999994" customHeight="1" x14ac:dyDescent="0.2">
      <c r="A16" s="7" t="s">
        <v>0</v>
      </c>
      <c r="B16" s="54" t="s">
        <v>1</v>
      </c>
      <c r="C16" s="7" t="s">
        <v>2</v>
      </c>
      <c r="D16" s="55" t="s">
        <v>103</v>
      </c>
      <c r="E16" s="6" t="s">
        <v>3</v>
      </c>
      <c r="F16" s="6" t="s">
        <v>4</v>
      </c>
      <c r="G16" s="6" t="s">
        <v>5</v>
      </c>
      <c r="H16" s="6" t="s">
        <v>6</v>
      </c>
      <c r="I16" s="6" t="s">
        <v>7</v>
      </c>
      <c r="J16" s="6" t="s">
        <v>8</v>
      </c>
      <c r="K16" s="6" t="s">
        <v>84</v>
      </c>
      <c r="L16" s="6" t="s">
        <v>9</v>
      </c>
      <c r="M16" s="6" t="s">
        <v>10</v>
      </c>
      <c r="N16" s="9" t="s">
        <v>11</v>
      </c>
      <c r="O16" s="6" t="s">
        <v>12</v>
      </c>
      <c r="P16" s="6" t="s">
        <v>13</v>
      </c>
    </row>
    <row r="17" spans="1:21" ht="90" customHeight="1" x14ac:dyDescent="0.2">
      <c r="A17" s="5">
        <v>1215</v>
      </c>
      <c r="B17" s="11">
        <f>ROUNDUP((2*40000)/80,-2)</f>
        <v>1000</v>
      </c>
      <c r="C17" s="5" t="s">
        <v>14</v>
      </c>
      <c r="D17" s="63" t="s">
        <v>93</v>
      </c>
      <c r="E17" s="43"/>
      <c r="F17" s="43"/>
      <c r="G17" s="43"/>
      <c r="H17" s="44"/>
      <c r="I17" s="43"/>
      <c r="J17" s="45">
        <v>0</v>
      </c>
      <c r="K17" s="69">
        <f>SUM(L17/80)</f>
        <v>0</v>
      </c>
      <c r="L17" s="86"/>
      <c r="M17" s="46">
        <f>SUM(B17*L17)</f>
        <v>0</v>
      </c>
      <c r="N17" s="47">
        <f t="shared" ref="N17:N25" si="4">SUM(J17*M17)*0.05</f>
        <v>0</v>
      </c>
      <c r="O17" s="48">
        <f>+SUM(M17-N17)</f>
        <v>0</v>
      </c>
      <c r="P17" s="43"/>
    </row>
    <row r="18" spans="1:21" ht="90" customHeight="1" x14ac:dyDescent="0.2">
      <c r="A18" s="50">
        <v>1216</v>
      </c>
      <c r="B18" s="11">
        <f>ROUNDUP((2*40000)/80,-2)</f>
        <v>1000</v>
      </c>
      <c r="C18" s="5" t="s">
        <v>14</v>
      </c>
      <c r="D18" s="66" t="s">
        <v>101</v>
      </c>
      <c r="E18" s="43"/>
      <c r="F18" s="43"/>
      <c r="G18" s="43"/>
      <c r="H18" s="44"/>
      <c r="I18" s="43"/>
      <c r="J18" s="45">
        <v>0</v>
      </c>
      <c r="K18" s="69">
        <f t="shared" ref="K18:K24" si="5">SUM(L18/80)</f>
        <v>0</v>
      </c>
      <c r="L18" s="86"/>
      <c r="M18" s="46">
        <f t="shared" ref="M18:M24" si="6">SUM(B18*L18)</f>
        <v>0</v>
      </c>
      <c r="N18" s="47">
        <f t="shared" si="4"/>
        <v>0</v>
      </c>
      <c r="O18" s="48">
        <f t="shared" ref="O18:O24" si="7">+SUM(M18-N18)</f>
        <v>0</v>
      </c>
      <c r="P18" s="43"/>
      <c r="T18" s="85"/>
      <c r="U18" s="85"/>
    </row>
    <row r="19" spans="1:21" ht="90" customHeight="1" x14ac:dyDescent="0.2">
      <c r="A19" s="50">
        <v>1218</v>
      </c>
      <c r="B19" s="11">
        <f>ROUNDUP((2*40000)/80,-2)</f>
        <v>1000</v>
      </c>
      <c r="C19" s="5" t="s">
        <v>14</v>
      </c>
      <c r="D19" s="65" t="s">
        <v>102</v>
      </c>
      <c r="E19" s="43"/>
      <c r="F19" s="43"/>
      <c r="G19" s="43"/>
      <c r="H19" s="44"/>
      <c r="I19" s="43"/>
      <c r="J19" s="45">
        <v>0</v>
      </c>
      <c r="K19" s="69">
        <f t="shared" si="5"/>
        <v>0</v>
      </c>
      <c r="M19" s="46">
        <f t="shared" si="6"/>
        <v>0</v>
      </c>
      <c r="N19" s="47">
        <f t="shared" si="4"/>
        <v>0</v>
      </c>
      <c r="O19" s="48">
        <f t="shared" si="7"/>
        <v>0</v>
      </c>
      <c r="P19" s="43"/>
    </row>
    <row r="20" spans="1:21" ht="90" customHeight="1" x14ac:dyDescent="0.2">
      <c r="A20" s="50">
        <v>1219</v>
      </c>
      <c r="B20" s="11">
        <f>ROUNDUP((3*40000)/80,-2)</f>
        <v>1500</v>
      </c>
      <c r="C20" s="5" t="s">
        <v>14</v>
      </c>
      <c r="D20" s="65" t="s">
        <v>96</v>
      </c>
      <c r="E20" s="43"/>
      <c r="F20" s="43"/>
      <c r="G20" s="43"/>
      <c r="H20" s="44"/>
      <c r="I20" s="43"/>
      <c r="J20" s="45">
        <v>0</v>
      </c>
      <c r="K20" s="69">
        <f t="shared" si="5"/>
        <v>0</v>
      </c>
      <c r="L20" s="86"/>
      <c r="M20" s="46">
        <f t="shared" si="6"/>
        <v>0</v>
      </c>
      <c r="N20" s="47">
        <f t="shared" si="4"/>
        <v>0</v>
      </c>
      <c r="O20" s="48">
        <f t="shared" si="7"/>
        <v>0</v>
      </c>
      <c r="P20" s="43"/>
    </row>
    <row r="21" spans="1:21" ht="90" customHeight="1" x14ac:dyDescent="0.2">
      <c r="A21" s="50">
        <v>1220</v>
      </c>
      <c r="B21" s="11">
        <f>ROUNDUP((2*40000)/80,-2)</f>
        <v>1000</v>
      </c>
      <c r="C21" s="5" t="s">
        <v>14</v>
      </c>
      <c r="D21" s="64" t="s">
        <v>94</v>
      </c>
      <c r="E21" s="43"/>
      <c r="F21" s="43"/>
      <c r="G21" s="43"/>
      <c r="H21" s="44"/>
      <c r="I21" s="43"/>
      <c r="J21" s="45">
        <v>0</v>
      </c>
      <c r="K21" s="69">
        <f>SUM(L21/80)</f>
        <v>0</v>
      </c>
      <c r="L21" s="86"/>
      <c r="M21" s="46">
        <f t="shared" si="6"/>
        <v>0</v>
      </c>
      <c r="N21" s="47">
        <f t="shared" si="4"/>
        <v>0</v>
      </c>
      <c r="O21" s="48">
        <f t="shared" si="7"/>
        <v>0</v>
      </c>
      <c r="P21" s="43"/>
    </row>
    <row r="22" spans="1:21" ht="90" customHeight="1" x14ac:dyDescent="0.2">
      <c r="A22" s="50">
        <v>1446</v>
      </c>
      <c r="B22" s="11">
        <f>ROUNDUP((1*40000)/80,-2)</f>
        <v>500</v>
      </c>
      <c r="C22" s="5" t="s">
        <v>14</v>
      </c>
      <c r="D22" s="66" t="s">
        <v>98</v>
      </c>
      <c r="E22" s="43"/>
      <c r="F22" s="43"/>
      <c r="G22" s="43"/>
      <c r="H22" s="44"/>
      <c r="I22" s="43"/>
      <c r="J22" s="45">
        <v>0</v>
      </c>
      <c r="K22" s="69">
        <f t="shared" si="5"/>
        <v>0</v>
      </c>
      <c r="L22" s="86"/>
      <c r="M22" s="46">
        <f t="shared" si="6"/>
        <v>0</v>
      </c>
      <c r="N22" s="47">
        <f t="shared" si="4"/>
        <v>0</v>
      </c>
      <c r="O22" s="48">
        <f t="shared" si="7"/>
        <v>0</v>
      </c>
      <c r="P22" s="43"/>
    </row>
    <row r="23" spans="1:21" ht="90" customHeight="1" x14ac:dyDescent="0.2">
      <c r="A23" s="49">
        <v>1797</v>
      </c>
      <c r="B23" s="11">
        <f>ROUNDUP((1*40000)/80,-2)</f>
        <v>500</v>
      </c>
      <c r="C23" s="5" t="s">
        <v>14</v>
      </c>
      <c r="D23" s="58" t="s">
        <v>97</v>
      </c>
      <c r="E23" s="43"/>
      <c r="F23" s="43"/>
      <c r="G23" s="43"/>
      <c r="H23" s="44"/>
      <c r="I23" s="43"/>
      <c r="J23" s="45">
        <v>0</v>
      </c>
      <c r="K23" s="69">
        <f t="shared" si="5"/>
        <v>0</v>
      </c>
      <c r="M23" s="46">
        <f t="shared" si="6"/>
        <v>0</v>
      </c>
      <c r="N23" s="47">
        <f t="shared" si="4"/>
        <v>0</v>
      </c>
      <c r="O23" s="48">
        <f t="shared" si="7"/>
        <v>0</v>
      </c>
      <c r="P23" s="43"/>
    </row>
    <row r="24" spans="1:21" ht="90" customHeight="1" x14ac:dyDescent="0.2">
      <c r="A24" s="50">
        <v>1807</v>
      </c>
      <c r="B24" s="11">
        <f>ROUNDUP((5*40000)/80,-2)</f>
        <v>2500</v>
      </c>
      <c r="C24" s="5" t="s">
        <v>15</v>
      </c>
      <c r="D24" s="58" t="s">
        <v>87</v>
      </c>
      <c r="E24" s="43"/>
      <c r="F24" s="43"/>
      <c r="G24" s="43"/>
      <c r="H24" s="44"/>
      <c r="I24" s="43"/>
      <c r="J24" s="45">
        <v>0</v>
      </c>
      <c r="K24" s="69">
        <f t="shared" si="5"/>
        <v>0</v>
      </c>
      <c r="L24" s="86"/>
      <c r="M24" s="46">
        <f t="shared" si="6"/>
        <v>0</v>
      </c>
      <c r="N24" s="47">
        <f t="shared" si="4"/>
        <v>0</v>
      </c>
      <c r="O24" s="48">
        <f t="shared" si="7"/>
        <v>0</v>
      </c>
      <c r="P24" s="43"/>
    </row>
    <row r="25" spans="1:21" ht="24.95" customHeight="1" x14ac:dyDescent="0.2">
      <c r="A25" s="39" t="s">
        <v>17</v>
      </c>
      <c r="B25" s="40"/>
      <c r="C25" s="41"/>
      <c r="D25" s="41"/>
      <c r="E25" s="42"/>
      <c r="F25" s="38"/>
      <c r="G25" s="38"/>
      <c r="H25" s="38"/>
      <c r="I25" s="38"/>
      <c r="J25" s="41"/>
      <c r="K25" s="68"/>
      <c r="L25" s="87"/>
      <c r="M25" s="36">
        <f>SUM(M2:M24)</f>
        <v>0</v>
      </c>
      <c r="N25" s="37">
        <f t="shared" si="4"/>
        <v>0</v>
      </c>
      <c r="O25" s="36">
        <f>SUM(O2:O24)</f>
        <v>0</v>
      </c>
      <c r="P25" s="38"/>
    </row>
  </sheetData>
  <sheetProtection algorithmName="SHA-512" hashValue="LAR3lpL90UJk1zLy+FEpG9T2OzixJuRxujP6p6vPUL/r/dKxeRn6z6FlMJNyvz66EO+0LzP7VFHJS7yvts0h5w==" saltValue="2Ry562jzJF3fgl1lROGgpg==" spinCount="100000" sheet="1" objects="1" scenarios="1" selectLockedCells="1"/>
  <sortState xmlns:xlrd2="http://schemas.microsoft.com/office/spreadsheetml/2017/richdata2" ref="A3:P25">
    <sortCondition ref="A2:A25"/>
  </sortState>
  <mergeCells count="2">
    <mergeCell ref="A1:P1"/>
    <mergeCell ref="A15:P15"/>
  </mergeCells>
  <pageMargins left="0.25" right="0.25" top="0.75" bottom="0.75" header="0.3" footer="0.3"/>
  <pageSetup scale="42" fitToHeight="0" orientation="landscape" r:id="rId1"/>
  <headerFooter>
    <oddHeader>&amp;C&amp;"Arial,Bold"&amp;14Memphis-Shelby County School
SCBE Division of Nutrition Services
2022-2023 FFVP BID
2nd Semester (Jan. 2, 2023- May 26, 2023)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view="pageLayout" zoomScaleNormal="100" workbookViewId="0">
      <selection activeCell="B3" sqref="B3:F34"/>
    </sheetView>
  </sheetViews>
  <sheetFormatPr defaultColWidth="8" defaultRowHeight="12.75" x14ac:dyDescent="0.2"/>
  <cols>
    <col min="2" max="5" width="12.7109375" customWidth="1"/>
    <col min="6" max="6" width="32.7109375" customWidth="1"/>
  </cols>
  <sheetData>
    <row r="1" spans="1:15" ht="18.75" x14ac:dyDescent="0.3">
      <c r="A1" s="1"/>
      <c r="B1" s="2"/>
      <c r="C1" s="2"/>
      <c r="D1" s="2"/>
      <c r="E1" s="2"/>
      <c r="F1" s="3"/>
      <c r="G1" s="1"/>
      <c r="H1" s="1"/>
    </row>
    <row r="2" spans="1:15" ht="19.5" thickBot="1" x14ac:dyDescent="0.35">
      <c r="A2" s="1"/>
      <c r="B2" s="2"/>
      <c r="C2" s="2"/>
      <c r="D2" s="2"/>
      <c r="E2" s="2"/>
      <c r="F2" s="3"/>
      <c r="G2" s="1"/>
      <c r="H2" s="1"/>
    </row>
    <row r="3" spans="1:15" ht="32.25" thickBot="1" x14ac:dyDescent="0.3">
      <c r="A3" s="4"/>
      <c r="B3" s="7" t="s">
        <v>0</v>
      </c>
      <c r="C3" s="7" t="s">
        <v>18</v>
      </c>
      <c r="D3" s="7" t="s">
        <v>19</v>
      </c>
      <c r="E3" s="8" t="s">
        <v>2</v>
      </c>
      <c r="F3" s="15" t="s">
        <v>20</v>
      </c>
      <c r="G3" s="4"/>
      <c r="H3" s="4"/>
    </row>
    <row r="4" spans="1:15" ht="60" x14ac:dyDescent="0.2">
      <c r="B4" s="5">
        <v>1137</v>
      </c>
      <c r="C4" s="11">
        <v>7440</v>
      </c>
      <c r="D4" s="14">
        <f>(C4/12)</f>
        <v>620</v>
      </c>
      <c r="E4" s="5" t="s">
        <v>14</v>
      </c>
      <c r="F4" s="20" t="s">
        <v>21</v>
      </c>
      <c r="O4" s="10"/>
    </row>
    <row r="5" spans="1:15" ht="75" x14ac:dyDescent="0.2">
      <c r="B5" s="5">
        <v>1138</v>
      </c>
      <c r="C5" s="11">
        <v>6000</v>
      </c>
      <c r="D5" s="14">
        <f t="shared" ref="D5:D34" si="0">(C5/12)</f>
        <v>500</v>
      </c>
      <c r="E5" s="5" t="s">
        <v>14</v>
      </c>
      <c r="F5" s="20" t="s">
        <v>22</v>
      </c>
    </row>
    <row r="6" spans="1:15" ht="75" x14ac:dyDescent="0.2">
      <c r="B6" s="5">
        <v>1146</v>
      </c>
      <c r="C6" s="11">
        <v>1500</v>
      </c>
      <c r="D6" s="14">
        <f t="shared" si="0"/>
        <v>125</v>
      </c>
      <c r="E6" s="5" t="s">
        <v>14</v>
      </c>
      <c r="F6" s="20" t="s">
        <v>23</v>
      </c>
    </row>
    <row r="7" spans="1:15" ht="54.75" customHeight="1" x14ac:dyDescent="0.2">
      <c r="B7" s="25">
        <v>1155</v>
      </c>
      <c r="C7" s="11">
        <v>700</v>
      </c>
      <c r="D7" s="14">
        <f t="shared" si="0"/>
        <v>58.333333333333336</v>
      </c>
      <c r="E7" s="5" t="s">
        <v>14</v>
      </c>
      <c r="F7" s="26" t="s">
        <v>24</v>
      </c>
    </row>
    <row r="8" spans="1:15" ht="75" x14ac:dyDescent="0.2">
      <c r="B8" s="5">
        <v>1156</v>
      </c>
      <c r="C8" s="11">
        <v>300</v>
      </c>
      <c r="D8" s="14">
        <f t="shared" si="0"/>
        <v>25</v>
      </c>
      <c r="E8" s="5" t="s">
        <v>25</v>
      </c>
      <c r="F8" s="20" t="s">
        <v>26</v>
      </c>
    </row>
    <row r="9" spans="1:15" ht="45" x14ac:dyDescent="0.2">
      <c r="B9" s="5">
        <v>1158</v>
      </c>
      <c r="C9" s="11">
        <v>6080</v>
      </c>
      <c r="D9" s="14">
        <f t="shared" si="0"/>
        <v>506.66666666666669</v>
      </c>
      <c r="E9" s="5" t="s">
        <v>14</v>
      </c>
      <c r="F9" s="20" t="s">
        <v>27</v>
      </c>
    </row>
    <row r="10" spans="1:15" ht="60" x14ac:dyDescent="0.2">
      <c r="B10" s="5">
        <v>1166</v>
      </c>
      <c r="C10" s="11">
        <v>2350</v>
      </c>
      <c r="D10" s="14">
        <f t="shared" si="0"/>
        <v>195.83333333333334</v>
      </c>
      <c r="E10" s="5" t="s">
        <v>14</v>
      </c>
      <c r="F10" s="20" t="s">
        <v>28</v>
      </c>
    </row>
    <row r="11" spans="1:15" ht="90" x14ac:dyDescent="0.2">
      <c r="B11" s="5">
        <v>1428</v>
      </c>
      <c r="C11" s="11">
        <v>1000</v>
      </c>
      <c r="D11" s="14">
        <f t="shared" si="0"/>
        <v>83.333333333333329</v>
      </c>
      <c r="E11" s="5" t="s">
        <v>29</v>
      </c>
      <c r="F11" s="20" t="s">
        <v>30</v>
      </c>
    </row>
    <row r="12" spans="1:15" ht="90" x14ac:dyDescent="0.2">
      <c r="B12" s="5">
        <v>1438</v>
      </c>
      <c r="C12" s="11">
        <v>2000</v>
      </c>
      <c r="D12" s="14">
        <f t="shared" si="0"/>
        <v>166.66666666666666</v>
      </c>
      <c r="E12" s="5" t="s">
        <v>29</v>
      </c>
      <c r="F12" s="21" t="s">
        <v>31</v>
      </c>
    </row>
    <row r="13" spans="1:15" ht="75" x14ac:dyDescent="0.2">
      <c r="B13" s="5">
        <v>1442</v>
      </c>
      <c r="C13" s="11">
        <v>2000</v>
      </c>
      <c r="D13" s="14">
        <f t="shared" si="0"/>
        <v>166.66666666666666</v>
      </c>
      <c r="E13" s="5" t="s">
        <v>29</v>
      </c>
      <c r="F13" s="20" t="s">
        <v>32</v>
      </c>
    </row>
    <row r="14" spans="1:15" ht="120" x14ac:dyDescent="0.2">
      <c r="B14" s="22">
        <v>1449</v>
      </c>
      <c r="C14" s="11">
        <v>3000</v>
      </c>
      <c r="D14" s="14">
        <f t="shared" si="0"/>
        <v>250</v>
      </c>
      <c r="E14" s="5" t="s">
        <v>33</v>
      </c>
      <c r="F14" s="29" t="s">
        <v>34</v>
      </c>
    </row>
    <row r="15" spans="1:15" ht="60" x14ac:dyDescent="0.2">
      <c r="B15" s="5">
        <v>1455</v>
      </c>
      <c r="C15" s="11">
        <v>6000</v>
      </c>
      <c r="D15" s="14">
        <f t="shared" si="0"/>
        <v>500</v>
      </c>
      <c r="E15" s="5" t="s">
        <v>14</v>
      </c>
      <c r="F15" s="20" t="s">
        <v>35</v>
      </c>
    </row>
    <row r="16" spans="1:15" ht="60" x14ac:dyDescent="0.2">
      <c r="B16" s="5">
        <v>1464</v>
      </c>
      <c r="C16" s="11">
        <v>450</v>
      </c>
      <c r="D16" s="14">
        <f t="shared" si="0"/>
        <v>37.5</v>
      </c>
      <c r="E16" s="5" t="s">
        <v>29</v>
      </c>
      <c r="F16" s="20" t="s">
        <v>36</v>
      </c>
    </row>
    <row r="17" spans="2:6" ht="60" x14ac:dyDescent="0.2">
      <c r="B17" s="5">
        <v>1465</v>
      </c>
      <c r="C17" s="11">
        <v>650</v>
      </c>
      <c r="D17" s="14">
        <f t="shared" si="0"/>
        <v>54.166666666666664</v>
      </c>
      <c r="E17" s="5" t="s">
        <v>29</v>
      </c>
      <c r="F17" s="20" t="s">
        <v>37</v>
      </c>
    </row>
    <row r="18" spans="2:6" ht="75" x14ac:dyDescent="0.2">
      <c r="B18" s="22">
        <v>1472</v>
      </c>
      <c r="C18" s="11">
        <v>2500</v>
      </c>
      <c r="D18" s="14">
        <f t="shared" si="0"/>
        <v>208.33333333333334</v>
      </c>
      <c r="E18" s="5" t="s">
        <v>14</v>
      </c>
      <c r="F18" s="20" t="s">
        <v>38</v>
      </c>
    </row>
    <row r="19" spans="2:6" ht="45" x14ac:dyDescent="0.2">
      <c r="B19" s="5">
        <v>1481</v>
      </c>
      <c r="C19" s="11">
        <v>400</v>
      </c>
      <c r="D19" s="14">
        <f t="shared" si="0"/>
        <v>33.333333333333336</v>
      </c>
      <c r="E19" s="5" t="s">
        <v>29</v>
      </c>
      <c r="F19" s="20" t="s">
        <v>39</v>
      </c>
    </row>
    <row r="20" spans="2:6" ht="60" x14ac:dyDescent="0.2">
      <c r="B20" s="5">
        <v>1484</v>
      </c>
      <c r="C20" s="12">
        <v>960</v>
      </c>
      <c r="D20" s="14">
        <f t="shared" si="0"/>
        <v>80</v>
      </c>
      <c r="E20" s="5" t="s">
        <v>29</v>
      </c>
      <c r="F20" s="24" t="s">
        <v>40</v>
      </c>
    </row>
    <row r="21" spans="2:6" ht="135" x14ac:dyDescent="0.2">
      <c r="B21" s="5">
        <v>1485</v>
      </c>
      <c r="C21" s="11">
        <v>3400</v>
      </c>
      <c r="D21" s="14">
        <f t="shared" si="0"/>
        <v>283.33333333333331</v>
      </c>
      <c r="E21" s="22" t="s">
        <v>29</v>
      </c>
      <c r="F21" s="29" t="s">
        <v>41</v>
      </c>
    </row>
    <row r="22" spans="2:6" ht="90" x14ac:dyDescent="0.2">
      <c r="B22" s="17">
        <v>1487</v>
      </c>
      <c r="C22" s="11">
        <v>250</v>
      </c>
      <c r="D22" s="14">
        <f t="shared" si="0"/>
        <v>20.833333333333332</v>
      </c>
      <c r="E22" s="5" t="s">
        <v>14</v>
      </c>
      <c r="F22" s="20" t="s">
        <v>42</v>
      </c>
    </row>
    <row r="23" spans="2:6" ht="90" x14ac:dyDescent="0.2">
      <c r="B23" s="5">
        <v>1488</v>
      </c>
      <c r="C23" s="13">
        <v>2000</v>
      </c>
      <c r="D23" s="14">
        <f t="shared" si="0"/>
        <v>166.66666666666666</v>
      </c>
      <c r="E23" s="5" t="s">
        <v>14</v>
      </c>
      <c r="F23" s="20" t="s">
        <v>43</v>
      </c>
    </row>
    <row r="24" spans="2:6" ht="105" x14ac:dyDescent="0.2">
      <c r="B24" s="22">
        <v>1595</v>
      </c>
      <c r="C24" s="11">
        <v>3300</v>
      </c>
      <c r="D24" s="14">
        <f t="shared" si="0"/>
        <v>275</v>
      </c>
      <c r="E24" s="5" t="s">
        <v>15</v>
      </c>
      <c r="F24" s="23" t="s">
        <v>44</v>
      </c>
    </row>
    <row r="25" spans="2:6" ht="180" x14ac:dyDescent="0.2">
      <c r="B25" s="22">
        <v>1597</v>
      </c>
      <c r="C25" s="11">
        <v>3500</v>
      </c>
      <c r="D25" s="14">
        <f t="shared" si="0"/>
        <v>291.66666666666669</v>
      </c>
      <c r="E25" s="5" t="s">
        <v>29</v>
      </c>
      <c r="F25" s="28" t="s">
        <v>45</v>
      </c>
    </row>
    <row r="26" spans="2:6" ht="75" x14ac:dyDescent="0.2">
      <c r="B26" s="5">
        <v>1643</v>
      </c>
      <c r="C26" s="11">
        <v>1500</v>
      </c>
      <c r="D26" s="14">
        <f t="shared" si="0"/>
        <v>125</v>
      </c>
      <c r="E26" s="5" t="s">
        <v>14</v>
      </c>
      <c r="F26" s="20" t="s">
        <v>46</v>
      </c>
    </row>
    <row r="27" spans="2:6" ht="75" x14ac:dyDescent="0.2">
      <c r="B27" s="5">
        <v>1709</v>
      </c>
      <c r="C27" s="11">
        <v>1540</v>
      </c>
      <c r="D27" s="14">
        <f t="shared" si="0"/>
        <v>128.33333333333334</v>
      </c>
      <c r="E27" s="5" t="s">
        <v>14</v>
      </c>
      <c r="F27" s="20" t="s">
        <v>47</v>
      </c>
    </row>
    <row r="28" spans="2:6" ht="75" x14ac:dyDescent="0.2">
      <c r="B28" s="18">
        <v>1742</v>
      </c>
      <c r="C28" s="11">
        <v>1600</v>
      </c>
      <c r="D28" s="14">
        <f t="shared" si="0"/>
        <v>133.33333333333334</v>
      </c>
      <c r="E28" s="5" t="s">
        <v>14</v>
      </c>
      <c r="F28" s="19" t="s">
        <v>48</v>
      </c>
    </row>
    <row r="29" spans="2:6" ht="75" x14ac:dyDescent="0.2">
      <c r="B29" s="5">
        <v>1790</v>
      </c>
      <c r="C29" s="11">
        <v>200</v>
      </c>
      <c r="D29" s="14">
        <f t="shared" si="0"/>
        <v>16.666666666666668</v>
      </c>
      <c r="E29" s="5" t="s">
        <v>25</v>
      </c>
      <c r="F29" s="20" t="s">
        <v>49</v>
      </c>
    </row>
    <row r="30" spans="2:6" ht="120" x14ac:dyDescent="0.2">
      <c r="B30" s="5">
        <v>1831</v>
      </c>
      <c r="C30" s="11">
        <v>4000</v>
      </c>
      <c r="D30" s="14">
        <f t="shared" si="0"/>
        <v>333.33333333333331</v>
      </c>
      <c r="E30" s="5" t="s">
        <v>33</v>
      </c>
      <c r="F30" s="20" t="s">
        <v>50</v>
      </c>
    </row>
    <row r="31" spans="2:6" ht="120" x14ac:dyDescent="0.2">
      <c r="B31" s="5">
        <v>1832</v>
      </c>
      <c r="C31" s="11">
        <v>1500</v>
      </c>
      <c r="D31" s="14">
        <f t="shared" si="0"/>
        <v>125</v>
      </c>
      <c r="E31" s="5" t="s">
        <v>33</v>
      </c>
      <c r="F31" s="20" t="s">
        <v>51</v>
      </c>
    </row>
    <row r="32" spans="2:6" ht="90" x14ac:dyDescent="0.2">
      <c r="B32" s="5">
        <v>1833</v>
      </c>
      <c r="C32" s="11">
        <v>1500</v>
      </c>
      <c r="D32" s="14">
        <f t="shared" si="0"/>
        <v>125</v>
      </c>
      <c r="E32" s="5" t="s">
        <v>52</v>
      </c>
      <c r="F32" s="20" t="s">
        <v>53</v>
      </c>
    </row>
    <row r="33" spans="2:6" ht="120" x14ac:dyDescent="0.2">
      <c r="B33" s="5">
        <v>1866</v>
      </c>
      <c r="C33" s="11">
        <v>3400</v>
      </c>
      <c r="D33" s="14">
        <f t="shared" si="0"/>
        <v>283.33333333333331</v>
      </c>
      <c r="E33" s="5" t="s">
        <v>29</v>
      </c>
      <c r="F33" s="29" t="s">
        <v>54</v>
      </c>
    </row>
    <row r="34" spans="2:6" ht="75" x14ac:dyDescent="0.2">
      <c r="B34" s="22">
        <v>1907</v>
      </c>
      <c r="C34" s="11">
        <v>200</v>
      </c>
      <c r="D34" s="14">
        <f t="shared" si="0"/>
        <v>16.666666666666668</v>
      </c>
      <c r="E34" s="5" t="s">
        <v>29</v>
      </c>
      <c r="F34" s="30" t="s">
        <v>55</v>
      </c>
    </row>
  </sheetData>
  <sheetProtection password="C5C4" sheet="1" selectLockedCells="1" selectUnlockedCells="1"/>
  <pageMargins left="0.7" right="0.7" top="0.75" bottom="0.75" header="0.3" footer="0.3"/>
  <pageSetup scale="65" orientation="portrait" r:id="rId1"/>
  <headerFooter>
    <oddHeader>&amp;CShelby County Board of Education (SCBE)
2016-2017 SY (1st Quarter August - October 2016) Produce - Fresh Fruits &amp; Vegetables Bid 
Direct to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view="pageLayout" zoomScaleNormal="100" workbookViewId="0">
      <selection activeCell="F20" sqref="F20"/>
    </sheetView>
  </sheetViews>
  <sheetFormatPr defaultRowHeight="12.75" x14ac:dyDescent="0.2"/>
  <cols>
    <col min="2" max="2" width="17.140625" customWidth="1"/>
    <col min="3" max="3" width="18.85546875" customWidth="1"/>
    <col min="4" max="4" width="19.28515625" customWidth="1"/>
    <col min="5" max="5" width="33.140625" customWidth="1"/>
  </cols>
  <sheetData>
    <row r="1" spans="1:5" ht="29.25" customHeight="1" thickBot="1" x14ac:dyDescent="0.25"/>
    <row r="2" spans="1:5" ht="32.25" thickBot="1" x14ac:dyDescent="0.25">
      <c r="A2" s="7" t="s">
        <v>0</v>
      </c>
      <c r="B2" s="7" t="s">
        <v>18</v>
      </c>
      <c r="C2" s="7" t="s">
        <v>19</v>
      </c>
      <c r="D2" s="8" t="s">
        <v>2</v>
      </c>
      <c r="E2" s="15" t="s">
        <v>20</v>
      </c>
    </row>
    <row r="3" spans="1:5" ht="60" x14ac:dyDescent="0.2">
      <c r="A3" s="5">
        <v>1137</v>
      </c>
      <c r="B3" s="11">
        <v>560</v>
      </c>
      <c r="C3" s="14">
        <v>280</v>
      </c>
      <c r="D3" s="5" t="s">
        <v>14</v>
      </c>
      <c r="E3" s="20" t="s">
        <v>21</v>
      </c>
    </row>
    <row r="4" spans="1:5" ht="75" x14ac:dyDescent="0.2">
      <c r="A4" s="5">
        <v>1146</v>
      </c>
      <c r="B4" s="11">
        <v>1500</v>
      </c>
      <c r="C4" s="14">
        <v>375</v>
      </c>
      <c r="D4" s="5" t="s">
        <v>14</v>
      </c>
      <c r="E4" s="20" t="s">
        <v>23</v>
      </c>
    </row>
    <row r="5" spans="1:5" ht="79.5" customHeight="1" x14ac:dyDescent="0.2">
      <c r="A5" s="5">
        <v>1155</v>
      </c>
      <c r="B5" s="11">
        <v>2100</v>
      </c>
      <c r="C5" s="14">
        <v>1050</v>
      </c>
      <c r="D5" s="5" t="s">
        <v>14</v>
      </c>
      <c r="E5" s="26" t="s">
        <v>24</v>
      </c>
    </row>
    <row r="6" spans="1:5" ht="45" x14ac:dyDescent="0.2">
      <c r="A6" s="5">
        <v>1158</v>
      </c>
      <c r="B6" s="11">
        <v>920</v>
      </c>
      <c r="C6" s="14">
        <v>306</v>
      </c>
      <c r="D6" s="5" t="s">
        <v>14</v>
      </c>
      <c r="E6" s="20" t="s">
        <v>27</v>
      </c>
    </row>
    <row r="7" spans="1:5" ht="71.25" customHeight="1" x14ac:dyDescent="0.2">
      <c r="A7" s="5">
        <v>1161</v>
      </c>
      <c r="B7" s="11">
        <v>370</v>
      </c>
      <c r="C7" s="14">
        <v>370</v>
      </c>
      <c r="D7" s="5" t="s">
        <v>14</v>
      </c>
      <c r="E7" s="20" t="s">
        <v>56</v>
      </c>
    </row>
    <row r="8" spans="1:5" ht="71.25" customHeight="1" x14ac:dyDescent="0.2">
      <c r="A8" s="5">
        <v>1166</v>
      </c>
      <c r="B8" s="11">
        <v>1150</v>
      </c>
      <c r="C8" s="14">
        <v>288</v>
      </c>
      <c r="D8" s="5" t="s">
        <v>14</v>
      </c>
      <c r="E8" s="20" t="s">
        <v>28</v>
      </c>
    </row>
    <row r="9" spans="1:5" ht="62.25" customHeight="1" x14ac:dyDescent="0.2">
      <c r="A9" s="5">
        <v>1171</v>
      </c>
      <c r="B9" s="11">
        <v>200</v>
      </c>
      <c r="C9" s="14">
        <v>200</v>
      </c>
      <c r="D9" s="5" t="s">
        <v>14</v>
      </c>
      <c r="E9" s="31" t="s">
        <v>57</v>
      </c>
    </row>
    <row r="10" spans="1:5" ht="78.75" customHeight="1" x14ac:dyDescent="0.2">
      <c r="A10" s="5">
        <v>1176</v>
      </c>
      <c r="B10" s="11">
        <v>370</v>
      </c>
      <c r="C10" s="14">
        <v>370</v>
      </c>
      <c r="D10" s="5"/>
      <c r="E10" s="31" t="s">
        <v>58</v>
      </c>
    </row>
    <row r="11" spans="1:5" ht="75" x14ac:dyDescent="0.2">
      <c r="A11" s="18">
        <v>1436</v>
      </c>
      <c r="B11" s="11">
        <v>1500</v>
      </c>
      <c r="C11" s="14">
        <v>375</v>
      </c>
      <c r="D11" s="5" t="s">
        <v>14</v>
      </c>
      <c r="E11" s="19" t="s">
        <v>59</v>
      </c>
    </row>
    <row r="12" spans="1:5" ht="90" x14ac:dyDescent="0.2">
      <c r="A12" s="22">
        <v>1595</v>
      </c>
      <c r="B12" s="11">
        <v>700</v>
      </c>
      <c r="C12" s="14">
        <v>350</v>
      </c>
      <c r="D12" s="5" t="s">
        <v>15</v>
      </c>
      <c r="E12" s="23" t="s">
        <v>44</v>
      </c>
    </row>
    <row r="13" spans="1:5" ht="75" x14ac:dyDescent="0.2">
      <c r="A13" s="5">
        <v>1709</v>
      </c>
      <c r="B13" s="11">
        <v>560</v>
      </c>
      <c r="C13" s="14">
        <v>280</v>
      </c>
      <c r="D13" s="5" t="s">
        <v>14</v>
      </c>
      <c r="E13" s="20" t="s">
        <v>47</v>
      </c>
    </row>
    <row r="14" spans="1:5" ht="58.5" customHeight="1" x14ac:dyDescent="0.2">
      <c r="A14" s="18">
        <v>1738</v>
      </c>
      <c r="B14" s="11">
        <v>700</v>
      </c>
      <c r="C14" s="14">
        <v>350</v>
      </c>
      <c r="D14" s="5" t="s">
        <v>14</v>
      </c>
      <c r="E14" s="19" t="s">
        <v>60</v>
      </c>
    </row>
    <row r="15" spans="1:5" ht="75" x14ac:dyDescent="0.2">
      <c r="A15" s="18">
        <v>1740</v>
      </c>
      <c r="B15" s="11">
        <v>1000</v>
      </c>
      <c r="C15" s="14">
        <v>500</v>
      </c>
      <c r="D15" s="5" t="s">
        <v>14</v>
      </c>
      <c r="E15" s="26" t="s">
        <v>61</v>
      </c>
    </row>
    <row r="16" spans="1:5" ht="75" x14ac:dyDescent="0.2">
      <c r="A16" s="18">
        <v>1742</v>
      </c>
      <c r="B16" s="11">
        <v>1400</v>
      </c>
      <c r="C16" s="14">
        <v>700</v>
      </c>
      <c r="D16" s="5" t="s">
        <v>14</v>
      </c>
      <c r="E16" s="19" t="s">
        <v>48</v>
      </c>
    </row>
    <row r="17" spans="1:5" ht="60" x14ac:dyDescent="0.2">
      <c r="A17" s="18">
        <v>1743</v>
      </c>
      <c r="B17" s="14">
        <v>700</v>
      </c>
      <c r="C17" s="14">
        <v>350</v>
      </c>
      <c r="D17" s="5" t="s">
        <v>14</v>
      </c>
      <c r="E17" s="27" t="s">
        <v>62</v>
      </c>
    </row>
    <row r="18" spans="1:5" ht="90" x14ac:dyDescent="0.2">
      <c r="A18" s="18">
        <v>1744</v>
      </c>
      <c r="B18" s="11">
        <v>1400</v>
      </c>
      <c r="C18" s="14">
        <v>700</v>
      </c>
      <c r="D18" s="5" t="s">
        <v>14</v>
      </c>
      <c r="E18" s="26" t="s">
        <v>63</v>
      </c>
    </row>
    <row r="19" spans="1:5" ht="60" x14ac:dyDescent="0.2">
      <c r="A19" s="25">
        <v>1810</v>
      </c>
      <c r="B19" s="14">
        <v>700</v>
      </c>
      <c r="C19" s="14">
        <v>350</v>
      </c>
      <c r="D19" s="5" t="s">
        <v>14</v>
      </c>
      <c r="E19" s="26" t="s">
        <v>64</v>
      </c>
    </row>
    <row r="20" spans="1:5" ht="75" x14ac:dyDescent="0.2">
      <c r="A20" s="18">
        <v>1834</v>
      </c>
      <c r="B20" s="14">
        <v>700</v>
      </c>
      <c r="C20" s="14">
        <v>350</v>
      </c>
      <c r="D20" s="5" t="s">
        <v>14</v>
      </c>
      <c r="E20" s="19" t="s">
        <v>65</v>
      </c>
    </row>
    <row r="21" spans="1:5" ht="75" x14ac:dyDescent="0.2">
      <c r="A21" s="25">
        <v>1835</v>
      </c>
      <c r="B21" s="14">
        <v>700</v>
      </c>
      <c r="C21" s="14">
        <v>350</v>
      </c>
      <c r="D21" s="5" t="s">
        <v>14</v>
      </c>
      <c r="E21" s="19" t="s">
        <v>66</v>
      </c>
    </row>
    <row r="22" spans="1:5" ht="75" x14ac:dyDescent="0.2">
      <c r="A22" s="25">
        <v>1836</v>
      </c>
      <c r="B22" s="14">
        <v>700</v>
      </c>
      <c r="C22" s="14">
        <v>350</v>
      </c>
      <c r="D22" s="5" t="s">
        <v>14</v>
      </c>
      <c r="E22" s="19" t="s">
        <v>67</v>
      </c>
    </row>
    <row r="23" spans="1:5" ht="45" x14ac:dyDescent="0.2">
      <c r="A23" s="25">
        <v>1838</v>
      </c>
      <c r="B23" s="14">
        <v>700</v>
      </c>
      <c r="C23" s="14">
        <v>350</v>
      </c>
      <c r="D23" s="5" t="s">
        <v>14</v>
      </c>
      <c r="E23" s="26" t="s">
        <v>68</v>
      </c>
    </row>
  </sheetData>
  <sheetProtection password="C5C4" sheet="1"/>
  <pageMargins left="0.7" right="0.7" top="0.75" bottom="0.75" header="0.3" footer="0.3"/>
  <pageSetup orientation="landscape" r:id="rId1"/>
  <headerFooter>
    <oddHeader>&amp;CShelby County Board of Education (SCBE)
2016-2017 SY (1st Quarter August - October 2016) Produce - Fresh Fruits &amp; Vegetables Bid 
 FFVP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C10" sqref="C10"/>
    </sheetView>
  </sheetViews>
  <sheetFormatPr defaultRowHeight="12.75" x14ac:dyDescent="0.2"/>
  <cols>
    <col min="1" max="1" width="23.5703125" customWidth="1"/>
    <col min="2" max="2" width="18.85546875" bestFit="1" customWidth="1"/>
    <col min="3" max="3" width="32.28515625" customWidth="1"/>
    <col min="4" max="4" width="27.140625" bestFit="1" customWidth="1"/>
    <col min="5" max="5" width="13" customWidth="1"/>
  </cols>
  <sheetData>
    <row r="1" spans="1:5" ht="21" x14ac:dyDescent="0.2">
      <c r="A1" s="32" t="s">
        <v>69</v>
      </c>
      <c r="B1" s="32" t="s">
        <v>70</v>
      </c>
      <c r="C1" s="32" t="s">
        <v>71</v>
      </c>
      <c r="D1" s="32" t="s">
        <v>72</v>
      </c>
      <c r="E1" s="33"/>
    </row>
    <row r="2" spans="1:5" x14ac:dyDescent="0.2">
      <c r="A2" s="71" t="s">
        <v>73</v>
      </c>
      <c r="B2" s="34" t="s">
        <v>74</v>
      </c>
      <c r="C2" s="35" t="s">
        <v>75</v>
      </c>
      <c r="D2" s="71" t="s">
        <v>76</v>
      </c>
      <c r="E2" s="71"/>
    </row>
    <row r="3" spans="1:5" x14ac:dyDescent="0.2">
      <c r="A3" s="72"/>
      <c r="B3" s="34" t="s">
        <v>77</v>
      </c>
      <c r="C3" s="35" t="s">
        <v>78</v>
      </c>
      <c r="D3" s="72"/>
      <c r="E3" s="72"/>
    </row>
    <row r="4" spans="1:5" x14ac:dyDescent="0.2">
      <c r="A4" s="34" t="s">
        <v>79</v>
      </c>
      <c r="B4" s="34" t="s">
        <v>80</v>
      </c>
      <c r="C4" s="35" t="s">
        <v>81</v>
      </c>
      <c r="D4" s="34" t="s">
        <v>82</v>
      </c>
      <c r="E4" s="34" t="s">
        <v>83</v>
      </c>
    </row>
    <row r="5" spans="1:5" x14ac:dyDescent="0.2">
      <c r="A5" s="34"/>
      <c r="B5" s="34"/>
      <c r="C5" s="35"/>
      <c r="D5" s="34"/>
      <c r="E5" s="34"/>
    </row>
    <row r="6" spans="1:5" x14ac:dyDescent="0.2">
      <c r="A6" s="34"/>
      <c r="B6" s="34"/>
      <c r="C6" s="34"/>
      <c r="D6" s="34"/>
      <c r="E6" s="34"/>
    </row>
  </sheetData>
  <mergeCells count="3">
    <mergeCell ref="A2:A3"/>
    <mergeCell ref="D2:D3"/>
    <mergeCell ref="E2:E3"/>
  </mergeCells>
  <hyperlinks>
    <hyperlink ref="C2" r:id="rId1" xr:uid="{00000000-0004-0000-0300-000000000000}"/>
    <hyperlink ref="C3" r:id="rId2" xr:uid="{00000000-0004-0000-0300-000001000000}"/>
    <hyperlink ref="C4" r:id="rId3" xr:uid="{00000000-0004-0000-03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FFVP</vt:lpstr>
      <vt:lpstr> Prod. Aug-Oct 16 Weekly-DIRECT</vt:lpstr>
      <vt:lpstr>Prod. Aug-Oct 16 Weekly-FFVP</vt:lpstr>
      <vt:lpstr>Vendor Contact Info</vt:lpstr>
      <vt:lpstr>' Prod. Aug-Oct 16 Weekly-DIRECT'!Print_Area</vt:lpstr>
      <vt:lpstr>FFVP!Print_Area</vt:lpstr>
      <vt:lpstr>'Prod. Aug-Oct 16 Weekly-FFVP'!Print_Area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LAJUANNA M JONESSULTON</dc:creator>
  <cp:keywords/>
  <dc:description/>
  <cp:lastModifiedBy>AISHAH  WILLIAMS</cp:lastModifiedBy>
  <cp:revision/>
  <cp:lastPrinted>2022-12-02T15:57:30Z</cp:lastPrinted>
  <dcterms:created xsi:type="dcterms:W3CDTF">2013-10-01T16:57:24Z</dcterms:created>
  <dcterms:modified xsi:type="dcterms:W3CDTF">2022-12-02T16:03:19Z</dcterms:modified>
  <cp:category/>
  <cp:contentStatus/>
</cp:coreProperties>
</file>